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jame3\Downloads\Tacking sheets\"/>
    </mc:Choice>
  </mc:AlternateContent>
  <xr:revisionPtr revIDLastSave="6" documentId="8_{B44B2229-3FE7-4498-9D6F-2B79C1E639FD}" xr6:coauthVersionLast="47" xr6:coauthVersionMax="47" xr10:uidLastSave="{E58BA651-46FB-41AD-93DD-4EFD1787601A}"/>
  <bookViews>
    <workbookView xWindow="-108" yWindow="-108" windowWidth="23256" windowHeight="12576" tabRatio="811" activeTab="2" xr2:uid="{00000000-000D-0000-FFFF-FFFF00000000}"/>
  </bookViews>
  <sheets>
    <sheet name="My Progress" sheetId="8" r:id="rId1"/>
    <sheet name="Work Record" sheetId="20" r:id="rId2"/>
    <sheet name="Unit 1.1" sheetId="1" r:id="rId3"/>
    <sheet name="Unit 1.2" sheetId="11" r:id="rId4"/>
    <sheet name="Unit 1.3" sheetId="13" r:id="rId5"/>
    <sheet name="Unit 1.4" sheetId="14" r:id="rId6"/>
    <sheet name="Unit 1.5" sheetId="15" r:id="rId7"/>
    <sheet name="Unit 1.6" sheetId="16" r:id="rId8"/>
    <sheet name="Unit 2.1" sheetId="22" r:id="rId9"/>
    <sheet name="Unit 2.2" sheetId="23" r:id="rId10"/>
    <sheet name="Unit 2.3" sheetId="24" r:id="rId11"/>
    <sheet name="Unit 2.4" sheetId="25" r:id="rId12"/>
    <sheet name="Unit 2.5" sheetId="26" r:id="rId13"/>
  </sheets>
  <definedNames>
    <definedName name="_xlnm.Print_Area" localSheetId="3">'Unit 1.2'!$A$1:$F$73</definedName>
    <definedName name="_xlnm.Print_Area" localSheetId="9">'Unit 2.2'!$A$1:$F$39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B2" i="11"/>
  <c r="B2" i="13"/>
  <c r="B2" i="14"/>
  <c r="B2" i="15"/>
  <c r="B2" i="16"/>
  <c r="B2" i="22"/>
  <c r="B2" i="23"/>
  <c r="B2" i="24"/>
  <c r="B2" i="25"/>
  <c r="B2" i="26"/>
  <c r="I9" i="20"/>
  <c r="I10" i="20"/>
  <c r="I11" i="20"/>
  <c r="I12" i="20"/>
  <c r="I13" i="20"/>
  <c r="I14" i="20"/>
  <c r="I15" i="20"/>
  <c r="I16" i="20"/>
  <c r="I17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Q43" i="20" l="1"/>
  <c r="Q44" i="20"/>
  <c r="Q38" i="20"/>
  <c r="Q39" i="20"/>
  <c r="Q40" i="20"/>
  <c r="Q41" i="20"/>
  <c r="Q42" i="20"/>
  <c r="Q30" i="20"/>
  <c r="Q31" i="20"/>
  <c r="Q32" i="20"/>
  <c r="Q33" i="20"/>
  <c r="Q34" i="20"/>
  <c r="Q35" i="20"/>
  <c r="Q36" i="20"/>
  <c r="Q37" i="20"/>
  <c r="Q29" i="20"/>
  <c r="Q28" i="20"/>
  <c r="Q26" i="20"/>
  <c r="Q27" i="20"/>
  <c r="Q24" i="20"/>
  <c r="Q25" i="20"/>
  <c r="Q18" i="20"/>
  <c r="Q19" i="20"/>
  <c r="Q20" i="20"/>
  <c r="Q21" i="20"/>
  <c r="Q22" i="20"/>
  <c r="Q23" i="20"/>
  <c r="Q9" i="20"/>
  <c r="Q10" i="20"/>
  <c r="Q11" i="20"/>
  <c r="Q12" i="20"/>
  <c r="Q13" i="20"/>
  <c r="Q14" i="20"/>
  <c r="Q15" i="20"/>
  <c r="Q16" i="20"/>
  <c r="Q17" i="20"/>
  <c r="Q8" i="20"/>
  <c r="P37" i="8" l="1"/>
  <c r="G9" i="20"/>
  <c r="G10" i="20"/>
  <c r="G11" i="20"/>
  <c r="D14" i="8" s="1"/>
  <c r="G12" i="20"/>
  <c r="D15" i="8" s="1"/>
  <c r="G13" i="20"/>
  <c r="D16" i="8" s="1"/>
  <c r="G14" i="20"/>
  <c r="H14" i="20"/>
  <c r="G15" i="20"/>
  <c r="D18" i="8" s="1"/>
  <c r="H15" i="20"/>
  <c r="G16" i="20"/>
  <c r="D20" i="8" s="1"/>
  <c r="H16" i="20"/>
  <c r="G17" i="20"/>
  <c r="D21" i="8" s="1"/>
  <c r="G18" i="20"/>
  <c r="D23" i="8" s="1"/>
  <c r="G19" i="20"/>
  <c r="D24" i="8" s="1"/>
  <c r="G20" i="20"/>
  <c r="D26" i="8" s="1"/>
  <c r="G21" i="20"/>
  <c r="D27" i="8" s="1"/>
  <c r="G22" i="20"/>
  <c r="D29" i="8" s="1"/>
  <c r="G23" i="20"/>
  <c r="I10" i="8" s="1"/>
  <c r="H23" i="20"/>
  <c r="I23" i="20" s="1"/>
  <c r="G24" i="20"/>
  <c r="I11" i="8" s="1"/>
  <c r="H24" i="20"/>
  <c r="G25" i="20"/>
  <c r="I12" i="8" s="1"/>
  <c r="G26" i="20"/>
  <c r="I14" i="8" s="1"/>
  <c r="H26" i="20"/>
  <c r="G27" i="20"/>
  <c r="I15" i="8" s="1"/>
  <c r="G28" i="20"/>
  <c r="I16" i="8" s="1"/>
  <c r="G29" i="20"/>
  <c r="I18" i="8" s="1"/>
  <c r="G30" i="20"/>
  <c r="I19" i="8" s="1"/>
  <c r="H30" i="20"/>
  <c r="G31" i="20"/>
  <c r="I21" i="8" s="1"/>
  <c r="I20" i="8" s="1"/>
  <c r="H31" i="20"/>
  <c r="G32" i="20"/>
  <c r="I23" i="8" s="1"/>
  <c r="G33" i="20"/>
  <c r="I24" i="8" s="1"/>
  <c r="P34" i="8" s="1"/>
  <c r="G34" i="20"/>
  <c r="H34" i="20"/>
  <c r="G35" i="20"/>
  <c r="H35" i="20" s="1"/>
  <c r="G36" i="20"/>
  <c r="H36" i="20"/>
  <c r="G37" i="20"/>
  <c r="H37" i="20" s="1"/>
  <c r="G38" i="20"/>
  <c r="H38" i="20"/>
  <c r="G39" i="20"/>
  <c r="H39" i="20" s="1"/>
  <c r="G40" i="20"/>
  <c r="H40" i="20"/>
  <c r="G41" i="20"/>
  <c r="H41" i="20" s="1"/>
  <c r="G42" i="20"/>
  <c r="H42" i="20"/>
  <c r="G43" i="20"/>
  <c r="H43" i="20" s="1"/>
  <c r="G44" i="20"/>
  <c r="H44" i="20"/>
  <c r="G45" i="20"/>
  <c r="H45" i="20" s="1"/>
  <c r="G46" i="20"/>
  <c r="H46" i="20"/>
  <c r="G47" i="20"/>
  <c r="H47" i="20" s="1"/>
  <c r="G48" i="20"/>
  <c r="H48" i="20"/>
  <c r="G49" i="20"/>
  <c r="H49" i="20" s="1"/>
  <c r="G50" i="20"/>
  <c r="H50" i="20"/>
  <c r="G51" i="20"/>
  <c r="H51" i="20" s="1"/>
  <c r="G52" i="20"/>
  <c r="H52" i="20"/>
  <c r="G53" i="20"/>
  <c r="H53" i="20" s="1"/>
  <c r="G54" i="20"/>
  <c r="H54" i="20"/>
  <c r="G55" i="20"/>
  <c r="H55" i="20" s="1"/>
  <c r="G56" i="20"/>
  <c r="H56" i="20"/>
  <c r="G57" i="20"/>
  <c r="H57" i="20" s="1"/>
  <c r="G58" i="20"/>
  <c r="H58" i="20"/>
  <c r="G59" i="20"/>
  <c r="H59" i="20" s="1"/>
  <c r="G60" i="20"/>
  <c r="H60" i="20"/>
  <c r="G61" i="20"/>
  <c r="H61" i="20" s="1"/>
  <c r="G62" i="20"/>
  <c r="H62" i="20"/>
  <c r="G63" i="20"/>
  <c r="H63" i="20" s="1"/>
  <c r="G64" i="20"/>
  <c r="H64" i="20"/>
  <c r="G65" i="20"/>
  <c r="H65" i="20" s="1"/>
  <c r="G66" i="20"/>
  <c r="H66" i="20"/>
  <c r="G67" i="20"/>
  <c r="H67" i="20" s="1"/>
  <c r="G68" i="20"/>
  <c r="H68" i="20"/>
  <c r="G69" i="20"/>
  <c r="H69" i="20" s="1"/>
  <c r="G70" i="20"/>
  <c r="H70" i="20"/>
  <c r="G71" i="20"/>
  <c r="H71" i="20" s="1"/>
  <c r="G72" i="20"/>
  <c r="H72" i="20"/>
  <c r="G73" i="20"/>
  <c r="H73" i="20" s="1"/>
  <c r="G74" i="20"/>
  <c r="H74" i="20"/>
  <c r="G75" i="20"/>
  <c r="H75" i="20" s="1"/>
  <c r="G76" i="20"/>
  <c r="H76" i="20"/>
  <c r="G77" i="20"/>
  <c r="H77" i="20" s="1"/>
  <c r="G78" i="20"/>
  <c r="H78" i="20"/>
  <c r="G79" i="20"/>
  <c r="H79" i="20" s="1"/>
  <c r="G80" i="20"/>
  <c r="H80" i="20"/>
  <c r="G81" i="20"/>
  <c r="H81" i="20" s="1"/>
  <c r="G82" i="20"/>
  <c r="H82" i="20"/>
  <c r="G83" i="20"/>
  <c r="H83" i="20" s="1"/>
  <c r="G84" i="20"/>
  <c r="H84" i="20"/>
  <c r="G85" i="20"/>
  <c r="H85" i="20" s="1"/>
  <c r="G86" i="20"/>
  <c r="H86" i="20"/>
  <c r="G87" i="20"/>
  <c r="H87" i="20" s="1"/>
  <c r="G88" i="20"/>
  <c r="H88" i="20"/>
  <c r="G89" i="20"/>
  <c r="H89" i="20" s="1"/>
  <c r="G90" i="20"/>
  <c r="H90" i="20"/>
  <c r="G91" i="20"/>
  <c r="H91" i="20" s="1"/>
  <c r="G92" i="20"/>
  <c r="H92" i="20"/>
  <c r="G93" i="20"/>
  <c r="H93" i="20" s="1"/>
  <c r="G94" i="20"/>
  <c r="H94" i="20"/>
  <c r="G95" i="20"/>
  <c r="H95" i="20" s="1"/>
  <c r="G96" i="20"/>
  <c r="H96" i="20"/>
  <c r="G97" i="20"/>
  <c r="H97" i="20" s="1"/>
  <c r="G98" i="20"/>
  <c r="H98" i="20"/>
  <c r="G99" i="20"/>
  <c r="H99" i="20" s="1"/>
  <c r="G100" i="20"/>
  <c r="H100" i="20"/>
  <c r="G101" i="20"/>
  <c r="H101" i="20" s="1"/>
  <c r="G102" i="20"/>
  <c r="H102" i="20"/>
  <c r="G103" i="20"/>
  <c r="H103" i="20" s="1"/>
  <c r="G104" i="20"/>
  <c r="H104" i="20"/>
  <c r="G105" i="20"/>
  <c r="H105" i="20" s="1"/>
  <c r="G106" i="20"/>
  <c r="H106" i="20"/>
  <c r="G107" i="20"/>
  <c r="H107" i="20" s="1"/>
  <c r="G108" i="20"/>
  <c r="H108" i="20"/>
  <c r="G109" i="20"/>
  <c r="H109" i="20" s="1"/>
  <c r="G110" i="20"/>
  <c r="H110" i="20"/>
  <c r="G111" i="20"/>
  <c r="H111" i="20" s="1"/>
  <c r="G112" i="20"/>
  <c r="H112" i="20"/>
  <c r="K10" i="20"/>
  <c r="K11" i="20"/>
  <c r="J10" i="20" s="1"/>
  <c r="K12" i="20"/>
  <c r="J11" i="20" s="1"/>
  <c r="K13" i="20"/>
  <c r="J12" i="20" s="1"/>
  <c r="K14" i="20"/>
  <c r="J13" i="20" s="1"/>
  <c r="K15" i="20"/>
  <c r="J14" i="20" s="1"/>
  <c r="K16" i="20"/>
  <c r="J15" i="20" s="1"/>
  <c r="K17" i="20"/>
  <c r="J16" i="20" s="1"/>
  <c r="K9" i="20"/>
  <c r="J8" i="20" s="1"/>
  <c r="J9" i="20" l="1"/>
  <c r="J20" i="8"/>
  <c r="E27" i="8"/>
  <c r="E14" i="8"/>
  <c r="D19" i="8"/>
  <c r="H21" i="20"/>
  <c r="I21" i="20" s="1"/>
  <c r="D22" i="8"/>
  <c r="E22" i="8" s="1"/>
  <c r="H17" i="20"/>
  <c r="H20" i="20"/>
  <c r="I20" i="20" s="1"/>
  <c r="H19" i="20"/>
  <c r="I19" i="20" s="1"/>
  <c r="H27" i="20"/>
  <c r="I22" i="8"/>
  <c r="J22" i="8" s="1"/>
  <c r="H28" i="20"/>
  <c r="H29" i="20"/>
  <c r="H32" i="20"/>
  <c r="H33" i="20"/>
  <c r="I13" i="8"/>
  <c r="J18" i="8"/>
  <c r="I17" i="8"/>
  <c r="J17" i="8" s="1"/>
  <c r="H18" i="20"/>
  <c r="I18" i="20" s="1"/>
  <c r="H22" i="20"/>
  <c r="I22" i="20" s="1"/>
  <c r="H25" i="20"/>
  <c r="I9" i="8"/>
  <c r="E29" i="8"/>
  <c r="D28" i="8"/>
  <c r="E28" i="8" s="1"/>
  <c r="E26" i="8"/>
  <c r="D25" i="8"/>
  <c r="E25" i="8" s="1"/>
  <c r="H11" i="20"/>
  <c r="H13" i="20"/>
  <c r="D12" i="8"/>
  <c r="D17" i="8"/>
  <c r="D13" i="8" s="1"/>
  <c r="H9" i="20"/>
  <c r="H12" i="20"/>
  <c r="H10" i="20"/>
  <c r="J24" i="8"/>
  <c r="E5" i="20"/>
  <c r="E4" i="20"/>
  <c r="G8" i="20"/>
  <c r="D10" i="8" s="1"/>
  <c r="D11" i="8" l="1"/>
  <c r="D9" i="8" s="1"/>
  <c r="N32" i="8" s="1"/>
  <c r="J13" i="8"/>
  <c r="H8" i="20"/>
  <c r="I8" i="20" s="1"/>
  <c r="N33" i="8" l="1"/>
  <c r="O23" i="8" s="1"/>
  <c r="O25" i="8" s="1"/>
  <c r="E9" i="8"/>
  <c r="J21" i="8"/>
  <c r="J11" i="8"/>
  <c r="J15" i="8"/>
  <c r="J12" i="8"/>
  <c r="J16" i="8"/>
  <c r="J23" i="8"/>
  <c r="J14" i="8"/>
  <c r="J10" i="8" l="1"/>
  <c r="J19" i="8"/>
  <c r="P32" i="8" l="1"/>
  <c r="J9" i="8"/>
  <c r="P33" i="8"/>
  <c r="P36" i="8"/>
  <c r="P35" i="8"/>
  <c r="P23" i="8" l="1"/>
  <c r="P25" i="8" s="1"/>
  <c r="E20" i="8"/>
  <c r="E10" i="8"/>
  <c r="E12" i="8"/>
  <c r="E18" i="8"/>
  <c r="E17" i="8"/>
  <c r="E19" i="8"/>
  <c r="E16" i="8"/>
  <c r="E11" i="8"/>
  <c r="E23" i="8"/>
  <c r="E21" i="8"/>
  <c r="E13" i="8"/>
  <c r="E24" i="8"/>
  <c r="E15" i="8"/>
</calcChain>
</file>

<file path=xl/sharedStrings.xml><?xml version="1.0" encoding="utf-8"?>
<sst xmlns="http://schemas.openxmlformats.org/spreadsheetml/2006/main" count="436" uniqueCount="346">
  <si>
    <t>J277 GCSE Computer Science Tracker</t>
  </si>
  <si>
    <t>Student Name:</t>
  </si>
  <si>
    <t>Enter name here</t>
  </si>
  <si>
    <t>My Target Grade:</t>
  </si>
  <si>
    <r>
      <rPr>
        <b/>
        <sz val="18"/>
        <color theme="1"/>
        <rFont val="Calibri"/>
        <family val="2"/>
        <scheme val="minor"/>
      </rPr>
      <t>Paper 1</t>
    </r>
    <r>
      <rPr>
        <b/>
        <sz val="22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(1 hour and 30 minutes)</t>
    </r>
  </si>
  <si>
    <r>
      <rPr>
        <b/>
        <sz val="18"/>
        <color theme="1"/>
        <rFont val="Calibri"/>
        <family val="2"/>
        <scheme val="minor"/>
      </rPr>
      <t>Paper 2</t>
    </r>
    <r>
      <rPr>
        <b/>
        <sz val="22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(1 hour 30 minutes)</t>
    </r>
  </si>
  <si>
    <t>Label</t>
  </si>
  <si>
    <t>Value</t>
  </si>
  <si>
    <t>Topic</t>
  </si>
  <si>
    <t>Topic Name</t>
  </si>
  <si>
    <t>Avg %</t>
  </si>
  <si>
    <t>Avg Grade</t>
  </si>
  <si>
    <t>Unit 1 - Systems architecture</t>
  </si>
  <si>
    <t>Unit 1 - Algorithms</t>
  </si>
  <si>
    <t>1.1.1</t>
  </si>
  <si>
    <t>Architecture of the CPU</t>
  </si>
  <si>
    <t>2.1.1</t>
  </si>
  <si>
    <t>Computational thinking</t>
  </si>
  <si>
    <t>1.1.2</t>
  </si>
  <si>
    <t>CPU performance</t>
  </si>
  <si>
    <t>2.1.2</t>
  </si>
  <si>
    <t>Designing, creating and refining algorithms</t>
  </si>
  <si>
    <t>1.1.3</t>
  </si>
  <si>
    <t>Embedded systems</t>
  </si>
  <si>
    <t>2.1.3</t>
  </si>
  <si>
    <t>Searching and sorting algorithms</t>
  </si>
  <si>
    <t>Unit 2 - Memory and Storage</t>
  </si>
  <si>
    <t>Unit 2 - Programming fundamentals</t>
  </si>
  <si>
    <t>1.2.1</t>
  </si>
  <si>
    <t>Primary storage (Memory)</t>
  </si>
  <si>
    <t>2.2.1</t>
  </si>
  <si>
    <t>Programming fundamentals</t>
  </si>
  <si>
    <t>1.2.2</t>
  </si>
  <si>
    <t>Secondary storage</t>
  </si>
  <si>
    <t>2.2.2</t>
  </si>
  <si>
    <t>Data types</t>
  </si>
  <si>
    <t>1.2.3</t>
  </si>
  <si>
    <t>Units</t>
  </si>
  <si>
    <t>2.2.3</t>
  </si>
  <si>
    <t>Additional programming techniques</t>
  </si>
  <si>
    <t>1.2.4</t>
  </si>
  <si>
    <t>Data storage</t>
  </si>
  <si>
    <t>Unit 3 - Producing robust programs</t>
  </si>
  <si>
    <t>1.2.5</t>
  </si>
  <si>
    <t>Compression</t>
  </si>
  <si>
    <t>2.3.1</t>
  </si>
  <si>
    <t>Defensive design</t>
  </si>
  <si>
    <t>Unit 3 - Computer networks</t>
  </si>
  <si>
    <t>2.3.2</t>
  </si>
  <si>
    <t>Testing</t>
  </si>
  <si>
    <t>1.3.1</t>
  </si>
  <si>
    <t>Networks and topologies</t>
  </si>
  <si>
    <t>Unit 4 - Boolean logic</t>
  </si>
  <si>
    <t>1.3.2</t>
  </si>
  <si>
    <t>Wired and wireless networks, protocols and layers</t>
  </si>
  <si>
    <t>2.4.1</t>
  </si>
  <si>
    <t>Boolean logic</t>
  </si>
  <si>
    <t>Unit 4 - Network security</t>
  </si>
  <si>
    <t>Unit 5 - Programming lanuages and IDEs</t>
  </si>
  <si>
    <t>1.4.1</t>
  </si>
  <si>
    <t>Threats to computer systems and networks</t>
  </si>
  <si>
    <t>2.5.1</t>
  </si>
  <si>
    <t>Languages</t>
  </si>
  <si>
    <t xml:space="preserve">Pointer </t>
  </si>
  <si>
    <t>1.4.2</t>
  </si>
  <si>
    <t>Identifying and preventing vulnerabilities</t>
  </si>
  <si>
    <t>2.5.2</t>
  </si>
  <si>
    <t>The Integrated Development Environment (IDE)</t>
  </si>
  <si>
    <t>Thickness</t>
  </si>
  <si>
    <t>Unit 5 - Systems software</t>
  </si>
  <si>
    <t>Rest</t>
  </si>
  <si>
    <t>1.5.1</t>
  </si>
  <si>
    <t>Operating systems</t>
  </si>
  <si>
    <t>1.5.2</t>
  </si>
  <si>
    <t>Utility software</t>
  </si>
  <si>
    <t>Unit 6 - Impacts of digital technology</t>
  </si>
  <si>
    <t>1.6.1</t>
  </si>
  <si>
    <t>Ethical, legal, cultural and environmental impacts</t>
  </si>
  <si>
    <t>As you cover the topics, give yourself a mark as you go!</t>
  </si>
  <si>
    <t>P1</t>
  </si>
  <si>
    <t>P2</t>
  </si>
  <si>
    <t>Unit</t>
  </si>
  <si>
    <t>Avg</t>
  </si>
  <si>
    <t>Covered it?</t>
  </si>
  <si>
    <t>0 - Not covered it yet</t>
  </si>
  <si>
    <t>1 - We have started to cover it</t>
  </si>
  <si>
    <t>2 - We have covered it</t>
  </si>
  <si>
    <t>Get It?</t>
  </si>
  <si>
    <t>0 - I don’t really understand it at all</t>
  </si>
  <si>
    <t>1 - I remember doing it, but struggled</t>
  </si>
  <si>
    <t>2 - I feel happy with the basics</t>
  </si>
  <si>
    <t>3 - I believe I understand it, and could do this in the exam</t>
  </si>
  <si>
    <t>4 - I am confident I know all I need to meet this criteria in the exam</t>
  </si>
  <si>
    <t>Work Record</t>
  </si>
  <si>
    <t>Date</t>
  </si>
  <si>
    <t>Work Description</t>
  </si>
  <si>
    <t>Out of</t>
  </si>
  <si>
    <t>My score</t>
  </si>
  <si>
    <t>%</t>
  </si>
  <si>
    <t>Approx. Grade</t>
  </si>
  <si>
    <t>Vs My target grade</t>
  </si>
  <si>
    <t>Grade</t>
  </si>
  <si>
    <t>U</t>
  </si>
  <si>
    <t>Currently assumed %s</t>
  </si>
  <si>
    <t>Only add new rows after this point</t>
  </si>
  <si>
    <t>Covered It?</t>
  </si>
  <si>
    <t>Get it?</t>
  </si>
  <si>
    <t>1.1.1 - Architecture of the CPU</t>
  </si>
  <si>
    <t>The purpose of the CPU:</t>
  </si>
  <si>
    <t>The fetch-decode-execute cycle</t>
  </si>
  <si>
    <t>Common CPU components and their function:</t>
  </si>
  <si>
    <t>ALU (Arithmetic Logic Unit)</t>
  </si>
  <si>
    <t>CU (Control Unit)</t>
  </si>
  <si>
    <t>Cache</t>
  </si>
  <si>
    <t>Registers</t>
  </si>
  <si>
    <t>Von neumann architecture:</t>
  </si>
  <si>
    <t>MAR (Memory Address Register)</t>
  </si>
  <si>
    <t>MDR (Memory Data Register)</t>
  </si>
  <si>
    <t>Program Counter</t>
  </si>
  <si>
    <t>Accumulator</t>
  </si>
  <si>
    <t>Student Notes:</t>
  </si>
  <si>
    <t>1.1.2 - CPU performance</t>
  </si>
  <si>
    <t>How common characteristics of CPUs can affect their performance:</t>
  </si>
  <si>
    <t>Clock speed</t>
  </si>
  <si>
    <t>Cache size</t>
  </si>
  <si>
    <t>Number of cores</t>
  </si>
  <si>
    <t>1.1.3 - Embedded systems</t>
  </si>
  <si>
    <t>The purpose and characteristics of embedded systems</t>
  </si>
  <si>
    <t>Examples of embedded systems</t>
  </si>
  <si>
    <t>1.2.1 - Primary storage (Memory)</t>
  </si>
  <si>
    <t>The need for primary memory</t>
  </si>
  <si>
    <t>The difference between RAM and ROM</t>
  </si>
  <si>
    <t>The purpose of ROM in a computer system</t>
  </si>
  <si>
    <t>The purpose of RAM in a computer system</t>
  </si>
  <si>
    <t>Virtual memory</t>
  </si>
  <si>
    <t>1.2.2 - Secondary storage</t>
  </si>
  <si>
    <t>The need for secondary storage</t>
  </si>
  <si>
    <t>Common types of storage:</t>
  </si>
  <si>
    <t>Optical</t>
  </si>
  <si>
    <t>Magnetic</t>
  </si>
  <si>
    <t>Solid state</t>
  </si>
  <si>
    <t>Suitable storage devices and storage media for a given application</t>
  </si>
  <si>
    <t>The advantages and disadvantages of different storage devices and storage media relating to these characteristics:</t>
  </si>
  <si>
    <t>Capacity</t>
  </si>
  <si>
    <t>Speed</t>
  </si>
  <si>
    <t>Portability</t>
  </si>
  <si>
    <t>Durability</t>
  </si>
  <si>
    <t>Reliability</t>
  </si>
  <si>
    <t>Cost</t>
  </si>
  <si>
    <t>1.2.3 - Units</t>
  </si>
  <si>
    <t>The units of data storage:</t>
  </si>
  <si>
    <t>Bit</t>
  </si>
  <si>
    <t>Nibble (4 bits)</t>
  </si>
  <si>
    <t>Byte (8 bits)</t>
  </si>
  <si>
    <t>Kilobyte (1,000 bytes)</t>
  </si>
  <si>
    <t>Megabyte (1,000KB)</t>
  </si>
  <si>
    <t>Gigabyte (1,000 MB)</t>
  </si>
  <si>
    <t>Terabyte (1,000 GB)</t>
  </si>
  <si>
    <t>Petabyte (1,000 TB)</t>
  </si>
  <si>
    <t>How data needs to be converted into a binary format to be processed by a computer</t>
  </si>
  <si>
    <t>Data capacity and calculation of data capacity requirements</t>
  </si>
  <si>
    <t>1.2.4 - Data storage</t>
  </si>
  <si>
    <t>Numbers:</t>
  </si>
  <si>
    <t>How to convert positive denary whole numbers to binary numbers (up to and including 8 bits) and vice versa</t>
  </si>
  <si>
    <t>How to add two binary integers together (up to and including 8 bits) and explain overflow errors which may occur</t>
  </si>
  <si>
    <t>How to convert positive denary whole numbers into 2-digit hexadecimal numbers and vice versa</t>
  </si>
  <si>
    <t>How to convert binary integers to their hexadecimal equivalents and vice versa</t>
  </si>
  <si>
    <t>Binary shifts</t>
  </si>
  <si>
    <t>Characters:</t>
  </si>
  <si>
    <t>The use of binary codes to represent characters</t>
  </si>
  <si>
    <t>The term 'character set'</t>
  </si>
  <si>
    <t>The relationship between the number of bits per character in a character set, and t he number of characters which can be represented, e.g. ASCII, Unicode</t>
  </si>
  <si>
    <t>Images:</t>
  </si>
  <si>
    <t>How an image is represented as a series of pixels, represented in binary</t>
  </si>
  <si>
    <t>Metadata</t>
  </si>
  <si>
    <t>The effect of colour depth and resolution on:
- The quality of the image
- The size of an image file</t>
  </si>
  <si>
    <t>Sound:</t>
  </si>
  <si>
    <t>How sound can be sampled and stored in digital form</t>
  </si>
  <si>
    <t>The effect of sample rate, duration and bit depth on:
- The playback quality
- The size of a sound file</t>
  </si>
  <si>
    <t>1.2.5 - Compression</t>
  </si>
  <si>
    <t>The need for compression</t>
  </si>
  <si>
    <t>Types of compression:</t>
  </si>
  <si>
    <t>Lossy</t>
  </si>
  <si>
    <t>Lossless</t>
  </si>
  <si>
    <t>1.3.1 - Networks and topologies</t>
  </si>
  <si>
    <t>Types of networks:</t>
  </si>
  <si>
    <t>LAN (Local Area Network)</t>
  </si>
  <si>
    <t>WAN (Wide Area Network)</t>
  </si>
  <si>
    <t>Factors that affect the performance or networks</t>
  </si>
  <si>
    <t>The different roles of computers in a client-server and a peer-to-peer network</t>
  </si>
  <si>
    <t>The hardware needed to connect stand-alone computers into a Local Area Network:</t>
  </si>
  <si>
    <t>Wireless access points (WAPs)</t>
  </si>
  <si>
    <t>Routers</t>
  </si>
  <si>
    <t>Switches</t>
  </si>
  <si>
    <t>NIC (Network Interface Controller/Card)</t>
  </si>
  <si>
    <t>Transmission media</t>
  </si>
  <si>
    <t>The internet as a worldwide collection of computer networks:</t>
  </si>
  <si>
    <t>DNS (Domain Name Server)</t>
  </si>
  <si>
    <t>Hosting</t>
  </si>
  <si>
    <t>The Cloud</t>
  </si>
  <si>
    <t>Web servers and clients</t>
  </si>
  <si>
    <t>Star and Mesh network topologies</t>
  </si>
  <si>
    <t>1.3.2 - Wired and wireless networks, protocols and layers</t>
  </si>
  <si>
    <t>Modes of connection:</t>
  </si>
  <si>
    <t>Wired:
- Ethernet</t>
  </si>
  <si>
    <t>Wireless:
- Wi-Fi
- Bluetooth</t>
  </si>
  <si>
    <t>Encryption</t>
  </si>
  <si>
    <t>IP addressing and MAC addressing</t>
  </si>
  <si>
    <t>Standards</t>
  </si>
  <si>
    <t>Common protocols including:</t>
  </si>
  <si>
    <t>TCP/IP (Transmission Control Protocol/Internet Protocol)</t>
  </si>
  <si>
    <t>HTTP (Hyper Text Transfer Protocol)</t>
  </si>
  <si>
    <t>HTTPS (Hyper Text Transfer Protocol Secure)</t>
  </si>
  <si>
    <t>FTP (File Transfer Protocol)</t>
  </si>
  <si>
    <t>POP (Post Office Protocol)</t>
  </si>
  <si>
    <t>IMAP (Internet Message Access Protocol)</t>
  </si>
  <si>
    <t>SMTP (Simple Mail Transfer Protocol)</t>
  </si>
  <si>
    <t>The concept of layers</t>
  </si>
  <si>
    <t>1.4.1 - Threats to computer systems and networks</t>
  </si>
  <si>
    <t>Forms of attack:</t>
  </si>
  <si>
    <t>Malware</t>
  </si>
  <si>
    <t>Social engineering, e.g. phishing, people as the 'weak point'</t>
  </si>
  <si>
    <t>Brute-force attacks</t>
  </si>
  <si>
    <t>Denial of service attacks</t>
  </si>
  <si>
    <t>Data interception of theft</t>
  </si>
  <si>
    <t>The concept of SQL injection</t>
  </si>
  <si>
    <t>1.4.2 - Identifying and preventing vulnerabilities</t>
  </si>
  <si>
    <t>Common prevention methods:</t>
  </si>
  <si>
    <t>Penetration testing</t>
  </si>
  <si>
    <t>Anti-malware software</t>
  </si>
  <si>
    <t>Firewalls</t>
  </si>
  <si>
    <t>User access levels</t>
  </si>
  <si>
    <t>Passwords</t>
  </si>
  <si>
    <t>Physical security</t>
  </si>
  <si>
    <t>1.5.1 - Operating systems</t>
  </si>
  <si>
    <t>The purpose and functionality of operating systems:</t>
  </si>
  <si>
    <t>User interface</t>
  </si>
  <si>
    <t>Memory management and multitasking</t>
  </si>
  <si>
    <t>Peripheral management and drivers</t>
  </si>
  <si>
    <t>User management</t>
  </si>
  <si>
    <t>File management</t>
  </si>
  <si>
    <t>1.5.2 - Utility software</t>
  </si>
  <si>
    <t>The purpose and functionality of utility sofware</t>
  </si>
  <si>
    <t>Utility system software:</t>
  </si>
  <si>
    <t>Encryption software</t>
  </si>
  <si>
    <t>Defragmentation</t>
  </si>
  <si>
    <t>Data compression</t>
  </si>
  <si>
    <t>1.6.1 - Ethical, legal, cultural and environmental impact</t>
  </si>
  <si>
    <t>Impacts of digital technology on wider society including:</t>
  </si>
  <si>
    <t>Ethical issues</t>
  </si>
  <si>
    <t>Legal issues</t>
  </si>
  <si>
    <t>Cultural issues</t>
  </si>
  <si>
    <t>Environmental issues</t>
  </si>
  <si>
    <t>Privacy issues</t>
  </si>
  <si>
    <t>Legislation relevant to Computer Science:</t>
  </si>
  <si>
    <t>The Data Protection Act 2018</t>
  </si>
  <si>
    <t>Computer Misuse Act 1990</t>
  </si>
  <si>
    <t>Copyright Designs and Patents Act 1988</t>
  </si>
  <si>
    <t>Software licences (i.e. open source and proprietary)</t>
  </si>
  <si>
    <t>2.1.1 - Computational thinking</t>
  </si>
  <si>
    <t>Principles of computational thinking:</t>
  </si>
  <si>
    <t>Abstraction</t>
  </si>
  <si>
    <t>Decomposition</t>
  </si>
  <si>
    <t>Algorithmic thinking</t>
  </si>
  <si>
    <t>2.1.2 - CPU performance</t>
  </si>
  <si>
    <t>Identify the inputs, processes, and outputs for a problem</t>
  </si>
  <si>
    <t>Structure diagrams</t>
  </si>
  <si>
    <t>Create, interpret, correct, complete, and refine algorithms using:</t>
  </si>
  <si>
    <t>Pseudocode</t>
  </si>
  <si>
    <t>Flowcharts</t>
  </si>
  <si>
    <t>Reference language/high-level programming language</t>
  </si>
  <si>
    <t>Identify common errors</t>
  </si>
  <si>
    <t>Trace tables</t>
  </si>
  <si>
    <t>2.1.3 - Searching and sorting algorithms</t>
  </si>
  <si>
    <t>Standard searching algorithms:</t>
  </si>
  <si>
    <t>Binary search</t>
  </si>
  <si>
    <t>Linear search</t>
  </si>
  <si>
    <t>Standard sorting algorithms:</t>
  </si>
  <si>
    <t>Bubble sort</t>
  </si>
  <si>
    <t>Merge sort</t>
  </si>
  <si>
    <t>Insertion sort</t>
  </si>
  <si>
    <t>2.2.1 - Programming fundamentals</t>
  </si>
  <si>
    <t>The use of variables, constants, operators, inputs, outputs and assignments</t>
  </si>
  <si>
    <t>The use of the three basic programming constructs used to control the flow of a problem:</t>
  </si>
  <si>
    <t>Sequence</t>
  </si>
  <si>
    <t>Selection</t>
  </si>
  <si>
    <t>Iteration (count- and condition-controlled loops)</t>
  </si>
  <si>
    <t>The common arithmetic operators</t>
  </si>
  <si>
    <t>The common Boolean operators AND, OR and NOT</t>
  </si>
  <si>
    <t>2.2.2 - Data types</t>
  </si>
  <si>
    <t>The use of data types:</t>
  </si>
  <si>
    <t>Integer</t>
  </si>
  <si>
    <t>Real</t>
  </si>
  <si>
    <t>Boolean</t>
  </si>
  <si>
    <t>Character and string</t>
  </si>
  <si>
    <t>Casting</t>
  </si>
  <si>
    <t>2.2.3 - Additional programming techniques</t>
  </si>
  <si>
    <t>The use of basic string manipulation</t>
  </si>
  <si>
    <t>The use of basic file handling operations:</t>
  </si>
  <si>
    <t>Open</t>
  </si>
  <si>
    <t>Read</t>
  </si>
  <si>
    <t>Write</t>
  </si>
  <si>
    <t>Close</t>
  </si>
  <si>
    <t>The use of records to store data</t>
  </si>
  <si>
    <t>The use of SQL to search for data</t>
  </si>
  <si>
    <t>The use of arrays (1D) and two-dimensional arrays (2D)</t>
  </si>
  <si>
    <t>How to use sub programs (functions and procedures) to produce structured code</t>
  </si>
  <si>
    <t>Random number generation</t>
  </si>
  <si>
    <t>2.3.1 - Defensive design</t>
  </si>
  <si>
    <t>Defensive design considerations:</t>
  </si>
  <si>
    <t>Anticipating misuse</t>
  </si>
  <si>
    <t>Authentication</t>
  </si>
  <si>
    <t>Input validation</t>
  </si>
  <si>
    <t>Maintainability:</t>
  </si>
  <si>
    <t>Use of sub programs</t>
  </si>
  <si>
    <t>Naming conventions</t>
  </si>
  <si>
    <t>Indentation</t>
  </si>
  <si>
    <t>Commenting</t>
  </si>
  <si>
    <t>2.3.2 - Testing</t>
  </si>
  <si>
    <t>The purpose of testing</t>
  </si>
  <si>
    <t>Types of testing:</t>
  </si>
  <si>
    <t>Iterative</t>
  </si>
  <si>
    <t>Final/terminal</t>
  </si>
  <si>
    <t>Identifying syntax and logic errors</t>
  </si>
  <si>
    <t>Selecting and using suitable test data:</t>
  </si>
  <si>
    <t>Normal</t>
  </si>
  <si>
    <t>Boundary</t>
  </si>
  <si>
    <t>Invalid/Erroneous</t>
  </si>
  <si>
    <t>Refining algorithms</t>
  </si>
  <si>
    <t>2.4.1 - Boolean logic</t>
  </si>
  <si>
    <t>Simple logic diagrams using the operators AND, OR and NOT</t>
  </si>
  <si>
    <t>Truth tables</t>
  </si>
  <si>
    <t>Combining Boolean operators and using AND, OR and NOT</t>
  </si>
  <si>
    <t>Applying logical operators in truth tables to solve problems</t>
  </si>
  <si>
    <t>2.5.1 - Languages</t>
  </si>
  <si>
    <t>Characteristics and purpose of different levels of programming language:</t>
  </si>
  <si>
    <t>High-level languages</t>
  </si>
  <si>
    <t>Low-level languages</t>
  </si>
  <si>
    <t>The purpose of translators</t>
  </si>
  <si>
    <t>The characteristics of a compiler and an interpreter</t>
  </si>
  <si>
    <t>2.5.2 - The Integrated Development Environment (IDE)</t>
  </si>
  <si>
    <t>Common tools and facilities available in an Integrated Development Environment (IDE):</t>
  </si>
  <si>
    <t>Editors</t>
  </si>
  <si>
    <t>Error diagnostics</t>
  </si>
  <si>
    <t>Run-time environments</t>
  </si>
  <si>
    <t>Translators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</si>
</sst>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GrilledCheese BTN"/>
      <family val="2"/>
    </font>
    <font>
      <sz val="20"/>
      <color rgb="FFC00000"/>
      <name val="GrilledCheese BT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u/>
      <sz val="28"/>
      <name val="GrilledCheese BTN"/>
      <family val="2"/>
    </font>
    <font>
      <sz val="24"/>
      <name val="GrilledCheese BTN"/>
      <family val="2"/>
    </font>
    <font>
      <sz val="18"/>
      <name val="Calibri"/>
      <family val="2"/>
      <scheme val="minor"/>
    </font>
    <font>
      <sz val="2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sz val="20"/>
      <name val="Calibri"/>
      <family val="2"/>
      <scheme val="minor"/>
    </font>
    <font>
      <b/>
      <sz val="12"/>
      <name val="GrilledCheese BTN"/>
      <family val="2"/>
    </font>
    <font>
      <sz val="12"/>
      <name val="GrilledCheese BTN"/>
      <family val="2"/>
    </font>
    <font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name val="GrilledCheese BTN"/>
      <family val="2"/>
    </font>
    <font>
      <sz val="20"/>
      <color theme="0"/>
      <name val="Calibri"/>
      <family val="2"/>
      <scheme val="minor"/>
    </font>
    <font>
      <sz val="16"/>
      <name val="GrilledCheese BTN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AB6B4"/>
        <bgColor indexed="64"/>
      </patternFill>
    </fill>
    <fill>
      <patternFill patternType="solid">
        <fgColor theme="6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9" fontId="6" fillId="0" borderId="0" applyFill="0" applyBorder="0" applyAlignment="0" applyProtection="0"/>
  </cellStyleXfs>
  <cellXfs count="24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8" fillId="5" borderId="4" xfId="0" applyFont="1" applyFill="1" applyBorder="1" applyAlignment="1">
      <alignment horizontal="center" vertical="center"/>
    </xf>
    <xf numFmtId="0" fontId="10" fillId="2" borderId="0" xfId="0" applyFont="1" applyFill="1"/>
    <xf numFmtId="0" fontId="8" fillId="5" borderId="14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12" fillId="2" borderId="0" xfId="0" applyFont="1" applyFill="1"/>
    <xf numFmtId="0" fontId="14" fillId="2" borderId="0" xfId="0" applyFont="1" applyFill="1" applyAlignment="1">
      <alignment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17" fillId="7" borderId="16" xfId="0" applyFont="1" applyFill="1" applyBorder="1" applyAlignment="1">
      <alignment horizontal="center" vertical="center"/>
    </xf>
    <xf numFmtId="9" fontId="18" fillId="8" borderId="25" xfId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7" fillId="2" borderId="0" xfId="0" applyFont="1" applyFill="1"/>
    <xf numFmtId="0" fontId="18" fillId="5" borderId="4" xfId="0" applyFont="1" applyFill="1" applyBorder="1" applyAlignment="1">
      <alignment horizontal="center"/>
    </xf>
    <xf numFmtId="9" fontId="21" fillId="5" borderId="4" xfId="1" applyFont="1" applyFill="1" applyBorder="1" applyAlignment="1">
      <alignment horizontal="center"/>
    </xf>
    <xf numFmtId="9" fontId="21" fillId="6" borderId="4" xfId="1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24" fillId="2" borderId="8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18" fillId="2" borderId="10" xfId="0" applyFont="1" applyFill="1" applyBorder="1"/>
    <xf numFmtId="0" fontId="17" fillId="2" borderId="8" xfId="0" applyFont="1" applyFill="1" applyBorder="1"/>
    <xf numFmtId="0" fontId="18" fillId="2" borderId="9" xfId="0" applyFont="1" applyFill="1" applyBorder="1"/>
    <xf numFmtId="0" fontId="25" fillId="2" borderId="19" xfId="0" applyFont="1" applyFill="1" applyBorder="1" applyAlignment="1">
      <alignment horizontal="center" vertical="center"/>
    </xf>
    <xf numFmtId="0" fontId="18" fillId="2" borderId="20" xfId="0" applyFont="1" applyFill="1" applyBorder="1"/>
    <xf numFmtId="0" fontId="18" fillId="2" borderId="19" xfId="0" applyFont="1" applyFill="1" applyBorder="1" applyAlignment="1">
      <alignment horizontal="center"/>
    </xf>
    <xf numFmtId="0" fontId="18" fillId="2" borderId="22" xfId="0" applyFont="1" applyFill="1" applyBorder="1"/>
    <xf numFmtId="0" fontId="18" fillId="2" borderId="23" xfId="0" applyFont="1" applyFill="1" applyBorder="1"/>
    <xf numFmtId="0" fontId="18" fillId="2" borderId="21" xfId="0" applyFont="1" applyFill="1" applyBorder="1" applyAlignment="1">
      <alignment horizontal="center"/>
    </xf>
    <xf numFmtId="9" fontId="21" fillId="9" borderId="4" xfId="1" applyFont="1" applyFill="1" applyBorder="1" applyAlignment="1">
      <alignment horizontal="center"/>
    </xf>
    <xf numFmtId="9" fontId="21" fillId="3" borderId="4" xfId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" fillId="9" borderId="27" xfId="0" applyFont="1" applyFill="1" applyBorder="1" applyAlignment="1">
      <alignment horizontal="center"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1" fillId="8" borderId="5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9" borderId="5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9" fontId="21" fillId="10" borderId="4" xfId="1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8" borderId="7" xfId="0" applyFont="1" applyFill="1" applyBorder="1" applyAlignment="1">
      <alignment horizontal="center"/>
    </xf>
    <xf numFmtId="0" fontId="18" fillId="11" borderId="4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center"/>
    </xf>
    <xf numFmtId="0" fontId="18" fillId="12" borderId="4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/>
    </xf>
    <xf numFmtId="0" fontId="20" fillId="9" borderId="4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8" fillId="2" borderId="0" xfId="0" applyFont="1" applyFill="1"/>
    <xf numFmtId="9" fontId="0" fillId="2" borderId="0" xfId="0" applyNumberFormat="1" applyFill="1"/>
    <xf numFmtId="9" fontId="11" fillId="0" borderId="17" xfId="1" applyFont="1" applyBorder="1" applyAlignment="1">
      <alignment horizontal="center"/>
    </xf>
    <xf numFmtId="9" fontId="11" fillId="0" borderId="18" xfId="1" applyFont="1" applyBorder="1" applyAlignment="1">
      <alignment horizontal="center"/>
    </xf>
    <xf numFmtId="9" fontId="10" fillId="2" borderId="0" xfId="0" applyNumberFormat="1" applyFont="1" applyFill="1"/>
    <xf numFmtId="0" fontId="24" fillId="2" borderId="10" xfId="0" applyFont="1" applyFill="1" applyBorder="1" applyAlignment="1">
      <alignment horizontal="left" vertical="center"/>
    </xf>
    <xf numFmtId="0" fontId="25" fillId="2" borderId="21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center" vertical="center"/>
    </xf>
    <xf numFmtId="9" fontId="18" fillId="8" borderId="15" xfId="1" applyFont="1" applyFill="1" applyBorder="1" applyAlignment="1">
      <alignment horizontal="center" vertical="center"/>
    </xf>
    <xf numFmtId="9" fontId="18" fillId="8" borderId="12" xfId="1" applyFont="1" applyFill="1" applyBorder="1" applyAlignment="1">
      <alignment horizontal="center" vertical="center"/>
    </xf>
    <xf numFmtId="1" fontId="10" fillId="2" borderId="0" xfId="0" applyNumberFormat="1" applyFont="1" applyFill="1"/>
    <xf numFmtId="0" fontId="32" fillId="2" borderId="0" xfId="0" applyFont="1" applyFill="1" applyAlignment="1">
      <alignment horizontal="center" vertical="center"/>
    </xf>
    <xf numFmtId="0" fontId="26" fillId="2" borderId="0" xfId="0" applyFont="1" applyFill="1"/>
    <xf numFmtId="49" fontId="18" fillId="3" borderId="17" xfId="0" applyNumberFormat="1" applyFont="1" applyFill="1" applyBorder="1" applyAlignment="1">
      <alignment horizontal="center" vertical="center"/>
    </xf>
    <xf numFmtId="49" fontId="18" fillId="10" borderId="17" xfId="0" applyNumberFormat="1" applyFont="1" applyFill="1" applyBorder="1" applyAlignment="1">
      <alignment horizontal="center" vertical="center"/>
    </xf>
    <xf numFmtId="49" fontId="18" fillId="6" borderId="17" xfId="0" applyNumberFormat="1" applyFont="1" applyFill="1" applyBorder="1" applyAlignment="1">
      <alignment horizontal="center" vertical="center"/>
    </xf>
    <xf numFmtId="49" fontId="18" fillId="9" borderId="17" xfId="0" applyNumberFormat="1" applyFont="1" applyFill="1" applyBorder="1" applyAlignment="1">
      <alignment horizontal="center" vertical="center"/>
    </xf>
    <xf numFmtId="14" fontId="22" fillId="2" borderId="14" xfId="0" applyNumberFormat="1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14" fontId="22" fillId="2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 applyProtection="1">
      <alignment horizontal="center" vertical="center"/>
      <protection locked="0"/>
    </xf>
    <xf numFmtId="49" fontId="0" fillId="5" borderId="37" xfId="0" applyNumberFormat="1" applyFill="1" applyBorder="1" applyAlignment="1">
      <alignment horizontal="left" vertical="center" wrapText="1"/>
    </xf>
    <xf numFmtId="49" fontId="0" fillId="5" borderId="38" xfId="0" applyNumberFormat="1" applyFill="1" applyBorder="1" applyAlignment="1">
      <alignment horizontal="left" vertical="center" wrapText="1"/>
    </xf>
    <xf numFmtId="0" fontId="0" fillId="5" borderId="37" xfId="0" applyFill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 wrapText="1"/>
    </xf>
    <xf numFmtId="0" fontId="0" fillId="5" borderId="30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2" fillId="2" borderId="20" xfId="0" applyFont="1" applyFill="1" applyBorder="1"/>
    <xf numFmtId="9" fontId="21" fillId="5" borderId="6" xfId="1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9" fontId="21" fillId="2" borderId="0" xfId="1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49" fontId="18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49" fontId="26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9" fontId="28" fillId="2" borderId="0" xfId="1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17" fillId="9" borderId="17" xfId="0" applyFont="1" applyFill="1" applyBorder="1" applyAlignment="1">
      <alignment horizontal="center" vertical="center"/>
    </xf>
    <xf numFmtId="0" fontId="17" fillId="15" borderId="17" xfId="0" applyFont="1" applyFill="1" applyBorder="1" applyAlignment="1">
      <alignment horizontal="center" vertical="center"/>
    </xf>
    <xf numFmtId="0" fontId="20" fillId="15" borderId="4" xfId="0" applyFont="1" applyFill="1" applyBorder="1" applyAlignment="1">
      <alignment horizontal="center" vertical="center"/>
    </xf>
    <xf numFmtId="9" fontId="21" fillId="15" borderId="4" xfId="1" applyFont="1" applyFill="1" applyBorder="1" applyAlignment="1">
      <alignment horizontal="center"/>
    </xf>
    <xf numFmtId="0" fontId="21" fillId="15" borderId="5" xfId="0" applyFont="1" applyFill="1" applyBorder="1" applyAlignment="1">
      <alignment horizontal="center"/>
    </xf>
    <xf numFmtId="49" fontId="18" fillId="15" borderId="17" xfId="0" applyNumberFormat="1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/>
    </xf>
    <xf numFmtId="0" fontId="18" fillId="16" borderId="4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/>
    </xf>
    <xf numFmtId="0" fontId="17" fillId="14" borderId="17" xfId="0" applyFont="1" applyFill="1" applyBorder="1" applyAlignment="1">
      <alignment horizontal="center" vertical="center"/>
    </xf>
    <xf numFmtId="0" fontId="20" fillId="14" borderId="4" xfId="0" applyFont="1" applyFill="1" applyBorder="1" applyAlignment="1">
      <alignment horizontal="center" vertical="center"/>
    </xf>
    <xf numFmtId="9" fontId="21" fillId="14" borderId="4" xfId="1" applyFont="1" applyFill="1" applyBorder="1" applyAlignment="1">
      <alignment horizontal="center"/>
    </xf>
    <xf numFmtId="0" fontId="21" fillId="14" borderId="5" xfId="0" applyFont="1" applyFill="1" applyBorder="1" applyAlignment="1">
      <alignment horizontal="center"/>
    </xf>
    <xf numFmtId="49" fontId="18" fillId="14" borderId="18" xfId="0" applyNumberFormat="1" applyFont="1" applyFill="1" applyBorder="1" applyAlignment="1">
      <alignment horizontal="center" vertical="center"/>
    </xf>
    <xf numFmtId="0" fontId="18" fillId="17" borderId="6" xfId="0" applyFont="1" applyFill="1" applyBorder="1" applyAlignment="1">
      <alignment horizontal="center"/>
    </xf>
    <xf numFmtId="0" fontId="35" fillId="5" borderId="4" xfId="0" applyFont="1" applyFill="1" applyBorder="1" applyAlignment="1">
      <alignment horizontal="center"/>
    </xf>
    <xf numFmtId="0" fontId="35" fillId="12" borderId="4" xfId="0" applyFont="1" applyFill="1" applyBorder="1" applyAlignment="1">
      <alignment horizontal="center"/>
    </xf>
    <xf numFmtId="0" fontId="20" fillId="18" borderId="4" xfId="0" applyFont="1" applyFill="1" applyBorder="1" applyAlignment="1">
      <alignment horizontal="center" vertical="center"/>
    </xf>
    <xf numFmtId="9" fontId="21" fillId="18" borderId="4" xfId="1" applyFont="1" applyFill="1" applyBorder="1" applyAlignment="1">
      <alignment horizontal="center"/>
    </xf>
    <xf numFmtId="0" fontId="21" fillId="18" borderId="5" xfId="0" applyFont="1" applyFill="1" applyBorder="1" applyAlignment="1">
      <alignment horizontal="center"/>
    </xf>
    <xf numFmtId="49" fontId="18" fillId="18" borderId="17" xfId="0" applyNumberFormat="1" applyFont="1" applyFill="1" applyBorder="1" applyAlignment="1">
      <alignment horizontal="center" vertical="center"/>
    </xf>
    <xf numFmtId="0" fontId="35" fillId="11" borderId="4" xfId="0" applyFont="1" applyFill="1" applyBorder="1" applyAlignment="1">
      <alignment horizontal="center"/>
    </xf>
    <xf numFmtId="0" fontId="35" fillId="4" borderId="43" xfId="0" applyFont="1" applyFill="1" applyBorder="1" applyAlignment="1">
      <alignment horizontal="center"/>
    </xf>
    <xf numFmtId="0" fontId="0" fillId="5" borderId="30" xfId="0" applyFill="1" applyBorder="1" applyAlignment="1">
      <alignment vertical="center" wrapText="1"/>
    </xf>
    <xf numFmtId="0" fontId="0" fillId="5" borderId="31" xfId="0" applyFill="1" applyBorder="1" applyAlignment="1">
      <alignment vertical="center" wrapText="1"/>
    </xf>
    <xf numFmtId="0" fontId="0" fillId="5" borderId="49" xfId="0" applyFill="1" applyBorder="1" applyAlignment="1">
      <alignment horizontal="left" vertical="center" wrapText="1"/>
    </xf>
    <xf numFmtId="0" fontId="0" fillId="5" borderId="37" xfId="0" applyFill="1" applyBorder="1" applyAlignment="1">
      <alignment vertical="center" wrapText="1"/>
    </xf>
    <xf numFmtId="0" fontId="0" fillId="5" borderId="38" xfId="0" applyFill="1" applyBorder="1" applyAlignment="1">
      <alignment vertical="center" wrapText="1"/>
    </xf>
    <xf numFmtId="0" fontId="0" fillId="5" borderId="49" xfId="0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49" fontId="0" fillId="5" borderId="37" xfId="0" applyNumberFormat="1" applyFill="1" applyBorder="1" applyAlignment="1">
      <alignment vertical="center" wrapText="1"/>
    </xf>
    <xf numFmtId="49" fontId="0" fillId="5" borderId="38" xfId="0" applyNumberFormat="1" applyFill="1" applyBorder="1" applyAlignment="1">
      <alignment vertical="center" wrapText="1"/>
    </xf>
    <xf numFmtId="0" fontId="8" fillId="5" borderId="30" xfId="0" applyFont="1" applyFill="1" applyBorder="1" applyAlignment="1">
      <alignment horizontal="center" vertical="center"/>
    </xf>
    <xf numFmtId="0" fontId="0" fillId="5" borderId="42" xfId="0" applyFill="1" applyBorder="1" applyAlignment="1">
      <alignment horizontal="left" vertical="center" wrapText="1"/>
    </xf>
    <xf numFmtId="0" fontId="0" fillId="5" borderId="51" xfId="0" applyFill="1" applyBorder="1" applyAlignment="1">
      <alignment horizontal="left" vertical="center" wrapText="1"/>
    </xf>
    <xf numFmtId="0" fontId="0" fillId="5" borderId="42" xfId="0" applyFill="1" applyBorder="1" applyAlignment="1">
      <alignment vertical="center" wrapText="1"/>
    </xf>
    <xf numFmtId="0" fontId="0" fillId="5" borderId="30" xfId="0" applyFill="1" applyBorder="1" applyAlignment="1">
      <alignment vertical="top" wrapText="1"/>
    </xf>
    <xf numFmtId="0" fontId="0" fillId="5" borderId="31" xfId="0" applyFill="1" applyBorder="1" applyAlignment="1">
      <alignment vertical="top" wrapText="1"/>
    </xf>
    <xf numFmtId="0" fontId="8" fillId="5" borderId="37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7" fillId="18" borderId="17" xfId="0" applyFont="1" applyFill="1" applyBorder="1" applyAlignment="1">
      <alignment horizontal="center" vertical="center"/>
    </xf>
    <xf numFmtId="49" fontId="18" fillId="6" borderId="18" xfId="0" applyNumberFormat="1" applyFont="1" applyFill="1" applyBorder="1" applyAlignment="1">
      <alignment horizontal="center" vertical="center"/>
    </xf>
    <xf numFmtId="49" fontId="18" fillId="8" borderId="33" xfId="0" applyNumberFormat="1" applyFont="1" applyFill="1" applyBorder="1" applyAlignment="1" applyProtection="1">
      <alignment horizontal="center" vertical="center"/>
      <protection locked="0"/>
    </xf>
    <xf numFmtId="49" fontId="18" fillId="8" borderId="4" xfId="0" applyNumberFormat="1" applyFont="1" applyFill="1" applyBorder="1" applyAlignment="1" applyProtection="1">
      <alignment horizontal="center" vertical="center"/>
      <protection locked="0"/>
    </xf>
    <xf numFmtId="49" fontId="18" fillId="8" borderId="6" xfId="0" applyNumberFormat="1" applyFont="1" applyFill="1" applyBorder="1" applyAlignment="1" applyProtection="1">
      <alignment horizontal="center" vertical="center"/>
      <protection locked="0"/>
    </xf>
    <xf numFmtId="0" fontId="18" fillId="2" borderId="33" xfId="0" applyFont="1" applyFill="1" applyBorder="1" applyAlignment="1" applyProtection="1">
      <alignment horizontal="center" vertical="center"/>
      <protection locked="0"/>
    </xf>
    <xf numFmtId="0" fontId="18" fillId="8" borderId="37" xfId="0" applyFont="1" applyFill="1" applyBorder="1" applyAlignment="1">
      <alignment horizontal="center" vertical="center"/>
    </xf>
    <xf numFmtId="0" fontId="18" fillId="8" borderId="52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6" fillId="8" borderId="2" xfId="0" applyFont="1" applyFill="1" applyBorder="1" applyAlignment="1" applyProtection="1">
      <alignment horizontal="center" vertical="center"/>
      <protection locked="0"/>
    </xf>
    <xf numFmtId="0" fontId="16" fillId="8" borderId="3" xfId="0" applyFont="1" applyFill="1" applyBorder="1" applyAlignment="1" applyProtection="1">
      <alignment horizontal="center" vertical="center"/>
      <protection locked="0"/>
    </xf>
    <xf numFmtId="0" fontId="3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wrapText="1"/>
    </xf>
    <xf numFmtId="0" fontId="12" fillId="2" borderId="39" xfId="0" applyFont="1" applyFill="1" applyBorder="1" applyAlignment="1">
      <alignment horizontal="center" wrapText="1"/>
    </xf>
    <xf numFmtId="0" fontId="34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0" fillId="5" borderId="37" xfId="0" applyFill="1" applyBorder="1" applyAlignment="1">
      <alignment horizontal="left" vertical="center" wrapText="1"/>
    </xf>
    <xf numFmtId="0" fontId="0" fillId="5" borderId="38" xfId="0" applyFill="1" applyBorder="1" applyAlignment="1">
      <alignment horizontal="left" vertical="center" wrapText="1"/>
    </xf>
    <xf numFmtId="0" fontId="0" fillId="5" borderId="30" xfId="0" applyFill="1" applyBorder="1" applyAlignment="1">
      <alignment horizontal="left" vertical="center" wrapText="1"/>
    </xf>
    <xf numFmtId="0" fontId="0" fillId="5" borderId="31" xfId="0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7" fillId="3" borderId="28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1" fillId="5" borderId="37" xfId="0" applyFont="1" applyFill="1" applyBorder="1" applyAlignment="1">
      <alignment horizontal="left" vertical="center" wrapText="1"/>
    </xf>
    <xf numFmtId="0" fontId="1" fillId="5" borderId="38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1" fillId="5" borderId="30" xfId="0" applyFont="1" applyFill="1" applyBorder="1" applyAlignment="1">
      <alignment horizontal="left" vertical="center" wrapText="1"/>
    </xf>
    <xf numFmtId="0" fontId="1" fillId="5" borderId="31" xfId="0" applyFont="1" applyFill="1" applyBorder="1" applyAlignment="1">
      <alignment horizontal="left" vertical="center" wrapText="1"/>
    </xf>
    <xf numFmtId="0" fontId="0" fillId="5" borderId="48" xfId="0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9" fillId="2" borderId="44" xfId="0" applyFont="1" applyFill="1" applyBorder="1" applyAlignment="1">
      <alignment horizontal="left" vertical="center"/>
    </xf>
    <xf numFmtId="0" fontId="9" fillId="2" borderId="45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left" vertical="center"/>
    </xf>
    <xf numFmtId="0" fontId="7" fillId="10" borderId="33" xfId="0" applyFont="1" applyFill="1" applyBorder="1" applyAlignment="1">
      <alignment horizontal="left" vertical="center" wrapText="1"/>
    </xf>
    <xf numFmtId="0" fontId="7" fillId="10" borderId="34" xfId="0" applyFont="1" applyFill="1" applyBorder="1" applyAlignment="1">
      <alignment horizontal="left" vertical="center" wrapText="1"/>
    </xf>
    <xf numFmtId="0" fontId="1" fillId="5" borderId="35" xfId="0" applyFont="1" applyFill="1" applyBorder="1" applyAlignment="1">
      <alignment horizontal="left" vertical="center" wrapText="1"/>
    </xf>
    <xf numFmtId="0" fontId="1" fillId="5" borderId="36" xfId="0" applyFont="1" applyFill="1" applyBorder="1" applyAlignment="1">
      <alignment horizontal="left" vertical="center" wrapText="1"/>
    </xf>
    <xf numFmtId="0" fontId="7" fillId="10" borderId="28" xfId="0" applyFont="1" applyFill="1" applyBorder="1" applyAlignment="1">
      <alignment horizontal="left" vertical="center" wrapText="1"/>
    </xf>
    <xf numFmtId="0" fontId="7" fillId="10" borderId="29" xfId="0" applyFont="1" applyFill="1" applyBorder="1" applyAlignment="1">
      <alignment horizontal="left" vertical="center" wrapText="1"/>
    </xf>
    <xf numFmtId="49" fontId="1" fillId="5" borderId="37" xfId="0" applyNumberFormat="1" applyFont="1" applyFill="1" applyBorder="1" applyAlignment="1">
      <alignment horizontal="left" vertical="center" wrapText="1"/>
    </xf>
    <xf numFmtId="49" fontId="1" fillId="5" borderId="38" xfId="0" applyNumberFormat="1" applyFont="1" applyFill="1" applyBorder="1" applyAlignment="1">
      <alignment horizontal="left" vertical="center" wrapText="1"/>
    </xf>
    <xf numFmtId="49" fontId="0" fillId="5" borderId="37" xfId="0" applyNumberFormat="1" applyFill="1" applyBorder="1" applyAlignment="1">
      <alignment horizontal="left" vertical="center" wrapText="1"/>
    </xf>
    <xf numFmtId="49" fontId="0" fillId="5" borderId="38" xfId="0" applyNumberFormat="1" applyFill="1" applyBorder="1" applyAlignment="1">
      <alignment horizontal="left" vertical="center" wrapText="1"/>
    </xf>
    <xf numFmtId="49" fontId="1" fillId="5" borderId="30" xfId="0" applyNumberFormat="1" applyFont="1" applyFill="1" applyBorder="1" applyAlignment="1">
      <alignment horizontal="left" vertical="center" wrapText="1"/>
    </xf>
    <xf numFmtId="49" fontId="1" fillId="5" borderId="31" xfId="0" applyNumberFormat="1" applyFont="1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26" xfId="0" applyFill="1" applyBorder="1" applyAlignment="1">
      <alignment horizontal="left" vertical="center" wrapText="1"/>
    </xf>
    <xf numFmtId="0" fontId="7" fillId="9" borderId="28" xfId="0" applyFont="1" applyFill="1" applyBorder="1" applyAlignment="1">
      <alignment horizontal="left" vertical="center" wrapText="1"/>
    </xf>
    <xf numFmtId="0" fontId="7" fillId="9" borderId="29" xfId="0" applyFont="1" applyFill="1" applyBorder="1" applyAlignment="1">
      <alignment horizontal="left" vertical="center" wrapText="1"/>
    </xf>
    <xf numFmtId="0" fontId="1" fillId="5" borderId="47" xfId="0" applyFont="1" applyFill="1" applyBorder="1" applyAlignment="1">
      <alignment horizontal="left" vertical="center" wrapText="1"/>
    </xf>
    <xf numFmtId="0" fontId="1" fillId="5" borderId="50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1" fillId="5" borderId="40" xfId="0" applyFont="1" applyFill="1" applyBorder="1" applyAlignment="1">
      <alignment horizontal="left" vertical="center" wrapText="1"/>
    </xf>
    <xf numFmtId="0" fontId="1" fillId="5" borderId="41" xfId="0" applyFont="1" applyFill="1" applyBorder="1" applyAlignment="1">
      <alignment horizontal="left" vertical="center" wrapText="1"/>
    </xf>
    <xf numFmtId="0" fontId="7" fillId="15" borderId="28" xfId="0" applyFont="1" applyFill="1" applyBorder="1" applyAlignment="1">
      <alignment horizontal="left" vertical="center" wrapText="1"/>
    </xf>
    <xf numFmtId="0" fontId="7" fillId="15" borderId="29" xfId="0" applyFont="1" applyFill="1" applyBorder="1" applyAlignment="1">
      <alignment horizontal="left" vertical="center" wrapText="1"/>
    </xf>
    <xf numFmtId="0" fontId="7" fillId="13" borderId="28" xfId="0" applyFont="1" applyFill="1" applyBorder="1" applyAlignment="1">
      <alignment horizontal="left" vertical="center" wrapText="1"/>
    </xf>
    <xf numFmtId="0" fontId="7" fillId="13" borderId="29" xfId="0" applyFont="1" applyFill="1" applyBorder="1" applyAlignment="1">
      <alignment horizontal="left" vertical="center" wrapText="1"/>
    </xf>
    <xf numFmtId="0" fontId="7" fillId="14" borderId="28" xfId="0" applyFont="1" applyFill="1" applyBorder="1" applyAlignment="1">
      <alignment horizontal="left" vertical="center" wrapText="1"/>
    </xf>
    <xf numFmtId="0" fontId="7" fillId="14" borderId="2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0" fillId="5" borderId="35" xfId="0" applyFill="1" applyBorder="1" applyAlignment="1">
      <alignment horizontal="left" vertical="center" wrapText="1"/>
    </xf>
    <xf numFmtId="0" fontId="0" fillId="5" borderId="36" xfId="0" applyFill="1" applyBorder="1" applyAlignment="1">
      <alignment horizontal="left" vertical="center" wrapText="1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14">
    <dxf>
      <fill>
        <patternFill>
          <bgColor rgb="FF00B0F0"/>
        </patternFill>
      </fill>
    </dxf>
    <dxf>
      <fill>
        <patternFill>
          <fgColor theme="0"/>
          <bgColor rgb="FFD6009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D60093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60093"/>
      <color rgb="FFBE1281"/>
      <color rgb="FFCC0099"/>
      <color rgb="FFFF66CC"/>
      <color rgb="FFFAB6B4"/>
      <color rgb="FFCAE8AA"/>
      <color rgb="FFFFFFAF"/>
      <color rgb="FFFFE48F"/>
      <color rgb="FFC4BD98"/>
      <color rgb="FFFEEF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v>Grade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F49-4869-9C87-0CF51172B43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F49-4869-9C87-0CF51172B43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F49-4869-9C87-0CF51172B43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5F49-4869-9C87-0CF51172B43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F49-4869-9C87-0CF51172B43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5F49-4869-9C87-0CF51172B430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F49-4869-9C87-0CF51172B430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5F49-4869-9C87-0CF51172B430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F49-4869-9C87-0CF51172B430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5F49-4869-9C87-0CF51172B430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F49-4869-9C87-0CF51172B43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8799787-9FC6-4B6D-81EE-DC87E5EDF077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5F49-4869-9C87-0CF51172B43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478E344-FB8F-4CE9-8502-3C2309EBB8C8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F49-4869-9C87-0CF51172B43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78A1D0-7D7F-477B-98C1-647E524595AA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F49-4869-9C87-0CF51172B430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3FC71EF-FF8D-4FE3-AC73-118A88E6C029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F49-4869-9C87-0CF51172B430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A95625C-27FA-4173-A59D-C142CD11B650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F49-4869-9C87-0CF51172B43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8B9E7E2-4940-4991-971E-2EAF8B01D41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F49-4869-9C87-0CF51172B43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AA8B00A-87CA-404C-9C81-D12D2EC9B40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F49-4869-9C87-0CF51172B43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13440C8-0808-4D28-98C1-85738E0186A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F49-4869-9C87-0CF51172B43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CD18EDB-2231-4526-B549-5B91EA9A2AC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F49-4869-9C87-0CF51172B43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AA0EC1B-3F17-4BFE-9F78-F0299E7A2209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F49-4869-9C87-0CF51172B43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F49-4869-9C87-0CF51172B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'Work Record'!$J$8:$J$18</c:f>
              <c:numCache>
                <c:formatCode>0%</c:formatCode>
                <c:ptCount val="11"/>
                <c:pt idx="0">
                  <c:v>0.10625</c:v>
                </c:pt>
                <c:pt idx="1">
                  <c:v>0.1125</c:v>
                </c:pt>
                <c:pt idx="2">
                  <c:v>0.11249999999999999</c:v>
                </c:pt>
                <c:pt idx="3">
                  <c:v>0.11875000000000002</c:v>
                </c:pt>
                <c:pt idx="4">
                  <c:v>8.7499999999999967E-2</c:v>
                </c:pt>
                <c:pt idx="5">
                  <c:v>8.7500000000000022E-2</c:v>
                </c:pt>
                <c:pt idx="6">
                  <c:v>8.7500000000000022E-2</c:v>
                </c:pt>
                <c:pt idx="7">
                  <c:v>6.8749999999999978E-2</c:v>
                </c:pt>
                <c:pt idx="8">
                  <c:v>7.4999999999999956E-2</c:v>
                </c:pt>
                <c:pt idx="9">
                  <c:v>0.14000000000000001</c:v>
                </c:pt>
                <c:pt idx="1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Progress'!$Q$8:$Q$17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</c:numCache>
                  </c:num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'Work Record'!$L$8:$L$17</c15:f>
                <c15:dlblRangeCache>
                  <c:ptCount val="10"/>
                  <c:pt idx="0">
                    <c:v>U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5F49-4869-9C87-0CF51172B430}"/>
            </c:ext>
          </c:extLst>
        </c:ser>
        <c:ser>
          <c:idx val="1"/>
          <c:order val="1"/>
          <c:tx>
            <c:v>Percent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F49-4869-9C87-0CF51172B4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5F49-4869-9C87-0CF51172B4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F49-4869-9C87-0CF51172B4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5F49-4869-9C87-0CF51172B4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F49-4869-9C87-0CF51172B4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5F49-4869-9C87-0CF51172B4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F49-4869-9C87-0CF51172B4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5F49-4869-9C87-0CF51172B4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5F49-4869-9C87-0CF51172B43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5F49-4869-9C87-0CF51172B430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5F49-4869-9C87-0CF51172B430}"/>
              </c:ext>
            </c:extLst>
          </c:dPt>
          <c:dLbls>
            <c:dLbl>
              <c:idx val="0"/>
              <c:layout>
                <c:manualLayout>
                  <c:x val="-4.0549612211074053E-2"/>
                  <c:y val="4.0162128504264302E-2"/>
                </c:manualLayout>
              </c:layout>
              <c:tx>
                <c:rich>
                  <a:bodyPr/>
                  <a:lstStyle/>
                  <a:p>
                    <a:fld id="{FEF6E542-A325-4792-A13C-5776DBF7918F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5F49-4869-9C87-0CF51172B430}"/>
                </c:ext>
              </c:extLst>
            </c:dLbl>
            <c:dLbl>
              <c:idx val="1"/>
              <c:layout>
                <c:manualLayout>
                  <c:x val="-5.4066149614765378E-2"/>
                  <c:y val="2.61053835277717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3D817B-DFD5-4BE4-8748-5DD3B29C9987}" type="CELLRAN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92511385953283E-2"/>
                      <c:h val="5.215068198140335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5F49-4869-9C87-0CF51172B430}"/>
                </c:ext>
              </c:extLst>
            </c:dLbl>
            <c:dLbl>
              <c:idx val="2"/>
              <c:layout>
                <c:manualLayout>
                  <c:x val="-5.7445283965688217E-2"/>
                  <c:y val="1.204863855127929E-2"/>
                </c:manualLayout>
              </c:layout>
              <c:tx>
                <c:rich>
                  <a:bodyPr/>
                  <a:lstStyle/>
                  <a:p>
                    <a:fld id="{46284884-AEDC-4A52-A8A7-F7E523A56866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5F49-4869-9C87-0CF51172B430}"/>
                </c:ext>
              </c:extLst>
            </c:dLbl>
            <c:dLbl>
              <c:idx val="3"/>
              <c:layout>
                <c:manualLayout>
                  <c:x val="-6.0824418316611083E-2"/>
                  <c:y val="-4.0162128504264488E-3"/>
                </c:manualLayout>
              </c:layout>
              <c:tx>
                <c:rich>
                  <a:bodyPr/>
                  <a:lstStyle/>
                  <a:p>
                    <a:fld id="{DFF278D6-5997-4A77-92D8-CA26A34A9189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5F49-4869-9C87-0CF51172B430}"/>
                </c:ext>
              </c:extLst>
            </c:dLbl>
            <c:dLbl>
              <c:idx val="4"/>
              <c:layout>
                <c:manualLayout>
                  <c:x val="-6.0824418316611055E-2"/>
                  <c:y val="-2.4097277102558597E-2"/>
                </c:manualLayout>
              </c:layout>
              <c:tx>
                <c:rich>
                  <a:bodyPr/>
                  <a:lstStyle/>
                  <a:p>
                    <a:fld id="{D52246F4-FA79-4E28-960E-C4F2161A132C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5F49-4869-9C87-0CF51172B430}"/>
                </c:ext>
              </c:extLst>
            </c:dLbl>
            <c:dLbl>
              <c:idx val="5"/>
              <c:layout>
                <c:manualLayout>
                  <c:x val="-4.7307880912919646E-2"/>
                  <c:y val="-4.8194554205117174E-2"/>
                </c:manualLayout>
              </c:layout>
              <c:tx>
                <c:rich>
                  <a:bodyPr/>
                  <a:lstStyle/>
                  <a:p>
                    <a:fld id="{3E263653-CECC-482C-A146-0CA1C567758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5F49-4869-9C87-0CF51172B430}"/>
                </c:ext>
              </c:extLst>
            </c:dLbl>
            <c:dLbl>
              <c:idx val="6"/>
              <c:layout>
                <c:manualLayout>
                  <c:x val="-2.3653940456459854E-2"/>
                  <c:y val="-6.0243192756396453E-2"/>
                </c:manualLayout>
              </c:layout>
              <c:tx>
                <c:rich>
                  <a:bodyPr/>
                  <a:lstStyle/>
                  <a:p>
                    <a:fld id="{EF00CE5B-8E6C-4596-B9AB-28432C720A2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5F49-4869-9C87-0CF51172B430}"/>
                </c:ext>
              </c:extLst>
            </c:dLbl>
            <c:dLbl>
              <c:idx val="7"/>
              <c:layout>
                <c:manualLayout>
                  <c:x val="-1.0137403052768508E-2"/>
                  <c:y val="-6.8275618457249318E-2"/>
                </c:manualLayout>
              </c:layout>
              <c:tx>
                <c:rich>
                  <a:bodyPr/>
                  <a:lstStyle/>
                  <a:p>
                    <a:fld id="{105AF7E8-7782-426C-B56D-AF9B67D740E3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5F49-4869-9C87-0CF51172B430}"/>
                </c:ext>
              </c:extLst>
            </c:dLbl>
            <c:dLbl>
              <c:idx val="8"/>
              <c:layout>
                <c:manualLayout>
                  <c:x val="6.7582687018456723E-3"/>
                  <c:y val="-6.8275618457249318E-2"/>
                </c:manualLayout>
              </c:layout>
              <c:tx>
                <c:rich>
                  <a:bodyPr/>
                  <a:lstStyle/>
                  <a:p>
                    <a:fld id="{19122F2A-FD92-43D7-B8AC-5CBE406775C5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5F49-4869-9C87-0CF51172B430}"/>
                </c:ext>
              </c:extLst>
            </c:dLbl>
            <c:dLbl>
              <c:idx val="9"/>
              <c:layout>
                <c:manualLayout>
                  <c:x val="2.7033074807382568E-2"/>
                  <c:y val="-6.8275618457249318E-2"/>
                </c:manualLayout>
              </c:layout>
              <c:tx>
                <c:rich>
                  <a:bodyPr/>
                  <a:lstStyle/>
                  <a:p>
                    <a:fld id="{21BBCB9E-9DF9-4674-8EFF-9119D622319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5F49-4869-9C87-0CF51172B43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F49-4869-9C87-0CF51172B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'My Progress'!$R$8:$R$18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Progress'!$Q$8:$Q$17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</c:numCache>
                  </c:num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'My Progress'!$Q$8:$Q$17</c15:f>
                <c15:dlblRangeCache>
                  <c:ptCount val="10"/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40</c:v>
                  </c:pt>
                  <c:pt idx="5">
                    <c:v>50</c:v>
                  </c:pt>
                  <c:pt idx="6">
                    <c:v>60</c:v>
                  </c:pt>
                  <c:pt idx="7">
                    <c:v>70</c:v>
                  </c:pt>
                  <c:pt idx="8">
                    <c:v>80</c:v>
                  </c:pt>
                  <c:pt idx="9">
                    <c:v>90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5F49-4869-9C87-0CF51172B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pieChart>
        <c:varyColors val="1"/>
        <c:ser>
          <c:idx val="2"/>
          <c:order val="2"/>
          <c:tx>
            <c:v>Pointer</c:v>
          </c:tx>
          <c:spPr>
            <a:noFill/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F49-4869-9C87-0CF51172B430}"/>
              </c:ext>
            </c:extLst>
          </c:dPt>
          <c:dPt>
            <c:idx val="1"/>
            <c:bubble3D val="0"/>
            <c:explosion val="5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5F49-4869-9C87-0CF51172B430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0952-4A64-984C-451772A2F2BA}"/>
              </c:ext>
            </c:extLst>
          </c:dPt>
          <c:val>
            <c:numRef>
              <c:f>'My Progress'!$O$23:$O$25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F49-4869-9C87-0CF51172B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78617073014103E-2"/>
          <c:y val="6.249986895568279E-2"/>
          <c:w val="0.85384028903452969"/>
          <c:h val="0.93750013104431718"/>
        </c:manualLayout>
      </c:layout>
      <c:doughnutChart>
        <c:varyColors val="1"/>
        <c:ser>
          <c:idx val="0"/>
          <c:order val="0"/>
          <c:tx>
            <c:v>Grade</c:v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04-4448-8EC9-86B05565BFF0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04-4448-8EC9-86B05565BFF0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04-4448-8EC9-86B05565BFF0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704-4448-8EC9-86B05565BFF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704-4448-8EC9-86B05565BFF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704-4448-8EC9-86B05565BFF0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704-4448-8EC9-86B05565BFF0}"/>
              </c:ext>
            </c:extLst>
          </c:dPt>
          <c:dPt>
            <c:idx val="7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704-4448-8EC9-86B05565BFF0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704-4448-8EC9-86B05565BFF0}"/>
              </c:ext>
            </c:extLst>
          </c:dPt>
          <c:dPt>
            <c:idx val="9"/>
            <c:bubble3D val="0"/>
            <c:spPr>
              <a:solidFill>
                <a:srgbClr val="00B050"/>
              </a:solidFill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704-4448-8EC9-86B05565BFF0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704-4448-8EC9-86B05565BFF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85C94D8-4B75-47D0-99FC-9E58F4671102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704-4448-8EC9-86B05565BFF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BD4DD03-5E0D-4605-AEFD-FEA39D2FD821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704-4448-8EC9-86B05565BFF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F634E7-06AE-48E9-8EF9-81CBE56BF4BD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704-4448-8EC9-86B05565BFF0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00565A-AF44-4DE8-8A97-74C30C0BDDAA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704-4448-8EC9-86B05565BFF0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DAA69A-C701-4D20-AD16-DEDDE5E03D9C}" type="CELLRANGE">
                      <a:rPr lang="en-US"/>
                      <a:pPr>
                        <a:defRPr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704-4448-8EC9-86B05565BFF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C653712-D125-4AB7-8A9B-7DA2E57B702F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704-4448-8EC9-86B05565BFF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F06E7E3-521E-4851-97EC-717B991F9639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704-4448-8EC9-86B05565BFF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0800511-816E-4832-9447-CB38E9B23131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704-4448-8EC9-86B05565BFF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90ECA58-F238-4F0C-9545-C00E7EABCA1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704-4448-8EC9-86B05565BFF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04EB73C-0D97-4A64-A668-6CB41347685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704-4448-8EC9-86B05565BF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704-4448-8EC9-86B05565B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'Work Record'!$J$8:$J$18</c:f>
              <c:numCache>
                <c:formatCode>0%</c:formatCode>
                <c:ptCount val="11"/>
                <c:pt idx="0">
                  <c:v>0.10625</c:v>
                </c:pt>
                <c:pt idx="1">
                  <c:v>0.1125</c:v>
                </c:pt>
                <c:pt idx="2">
                  <c:v>0.11249999999999999</c:v>
                </c:pt>
                <c:pt idx="3">
                  <c:v>0.11875000000000002</c:v>
                </c:pt>
                <c:pt idx="4">
                  <c:v>8.7499999999999967E-2</c:v>
                </c:pt>
                <c:pt idx="5">
                  <c:v>8.7500000000000022E-2</c:v>
                </c:pt>
                <c:pt idx="6">
                  <c:v>8.7500000000000022E-2</c:v>
                </c:pt>
                <c:pt idx="7">
                  <c:v>6.8749999999999978E-2</c:v>
                </c:pt>
                <c:pt idx="8">
                  <c:v>7.4999999999999956E-2</c:v>
                </c:pt>
                <c:pt idx="9">
                  <c:v>0.14000000000000001</c:v>
                </c:pt>
                <c:pt idx="1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Progress'!$Q$8:$Q$17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</c:numCache>
                  </c:num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'Work Record'!$L$8:$L$17</c15:f>
                <c15:dlblRangeCache>
                  <c:ptCount val="10"/>
                  <c:pt idx="0">
                    <c:v>U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F704-4448-8EC9-86B05565BFF0}"/>
            </c:ext>
          </c:extLst>
        </c:ser>
        <c:ser>
          <c:idx val="1"/>
          <c:order val="1"/>
          <c:tx>
            <c:v>Percent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704-4448-8EC9-86B05565BF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704-4448-8EC9-86B05565BF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704-4448-8EC9-86B05565BFF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F704-4448-8EC9-86B05565BFF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F704-4448-8EC9-86B05565BFF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F704-4448-8EC9-86B05565BFF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F704-4448-8EC9-86B05565BFF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F704-4448-8EC9-86B05565BFF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F704-4448-8EC9-86B05565BFF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F704-4448-8EC9-86B05565BFF0}"/>
              </c:ext>
            </c:extLst>
          </c:dPt>
          <c:dPt>
            <c:idx val="10"/>
            <c:bubble3D val="0"/>
            <c:spPr>
              <a:noFill/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F704-4448-8EC9-86B05565BFF0}"/>
              </c:ext>
            </c:extLst>
          </c:dPt>
          <c:dLbls>
            <c:dLbl>
              <c:idx val="0"/>
              <c:layout>
                <c:manualLayout>
                  <c:x val="-4.0549612211074053E-2"/>
                  <c:y val="4.0162128504264302E-2"/>
                </c:manualLayout>
              </c:layout>
              <c:tx>
                <c:rich>
                  <a:bodyPr/>
                  <a:lstStyle/>
                  <a:p>
                    <a:fld id="{7F941A69-41FA-4E9C-89A5-7484757046D3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F704-4448-8EC9-86B05565BFF0}"/>
                </c:ext>
              </c:extLst>
            </c:dLbl>
            <c:dLbl>
              <c:idx val="1"/>
              <c:layout>
                <c:manualLayout>
                  <c:x val="-5.4066149614765378E-2"/>
                  <c:y val="2.610538352777179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A4DF0DB-48E9-4532-AD63-495D4B102061}" type="CELLRAN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1092511385953283E-2"/>
                      <c:h val="5.215068198140335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F704-4448-8EC9-86B05565BFF0}"/>
                </c:ext>
              </c:extLst>
            </c:dLbl>
            <c:dLbl>
              <c:idx val="2"/>
              <c:layout>
                <c:manualLayout>
                  <c:x val="-5.7445283965688217E-2"/>
                  <c:y val="1.204863855127929E-2"/>
                </c:manualLayout>
              </c:layout>
              <c:tx>
                <c:rich>
                  <a:bodyPr/>
                  <a:lstStyle/>
                  <a:p>
                    <a:fld id="{04C7D9F0-5F72-4C2A-9A8B-B505317C2D0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F704-4448-8EC9-86B05565BFF0}"/>
                </c:ext>
              </c:extLst>
            </c:dLbl>
            <c:dLbl>
              <c:idx val="3"/>
              <c:layout>
                <c:manualLayout>
                  <c:x val="-6.0824418316611083E-2"/>
                  <c:y val="-4.0162128504264488E-3"/>
                </c:manualLayout>
              </c:layout>
              <c:tx>
                <c:rich>
                  <a:bodyPr/>
                  <a:lstStyle/>
                  <a:p>
                    <a:fld id="{F84C0E40-F95F-4D38-AC8C-9002C611AF0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F704-4448-8EC9-86B05565BFF0}"/>
                </c:ext>
              </c:extLst>
            </c:dLbl>
            <c:dLbl>
              <c:idx val="4"/>
              <c:layout>
                <c:manualLayout>
                  <c:x val="-6.0824418316611055E-2"/>
                  <c:y val="-2.4097277102558597E-2"/>
                </c:manualLayout>
              </c:layout>
              <c:tx>
                <c:rich>
                  <a:bodyPr/>
                  <a:lstStyle/>
                  <a:p>
                    <a:fld id="{8AD7081B-FF56-4309-8895-06EFA0C43875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F704-4448-8EC9-86B05565BFF0}"/>
                </c:ext>
              </c:extLst>
            </c:dLbl>
            <c:dLbl>
              <c:idx val="5"/>
              <c:layout>
                <c:manualLayout>
                  <c:x val="-4.7307880912919646E-2"/>
                  <c:y val="-4.8194554205117174E-2"/>
                </c:manualLayout>
              </c:layout>
              <c:tx>
                <c:rich>
                  <a:bodyPr/>
                  <a:lstStyle/>
                  <a:p>
                    <a:fld id="{0737CD47-6564-453C-8E0F-65EE97A5C5BF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F704-4448-8EC9-86B05565BFF0}"/>
                </c:ext>
              </c:extLst>
            </c:dLbl>
            <c:dLbl>
              <c:idx val="6"/>
              <c:layout>
                <c:manualLayout>
                  <c:x val="-2.3653940456459854E-2"/>
                  <c:y val="-6.0243192756396453E-2"/>
                </c:manualLayout>
              </c:layout>
              <c:tx>
                <c:rich>
                  <a:bodyPr/>
                  <a:lstStyle/>
                  <a:p>
                    <a:fld id="{69353B15-588F-48EF-BD14-AB4531FF38C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F704-4448-8EC9-86B05565BFF0}"/>
                </c:ext>
              </c:extLst>
            </c:dLbl>
            <c:dLbl>
              <c:idx val="7"/>
              <c:layout>
                <c:manualLayout>
                  <c:x val="-1.0137403052768508E-2"/>
                  <c:y val="-6.8275618457249318E-2"/>
                </c:manualLayout>
              </c:layout>
              <c:tx>
                <c:rich>
                  <a:bodyPr/>
                  <a:lstStyle/>
                  <a:p>
                    <a:fld id="{322E5567-41CB-4AF0-9DA2-B4972F6DC343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F704-4448-8EC9-86B05565BFF0}"/>
                </c:ext>
              </c:extLst>
            </c:dLbl>
            <c:dLbl>
              <c:idx val="8"/>
              <c:layout>
                <c:manualLayout>
                  <c:x val="6.7582687018456723E-3"/>
                  <c:y val="-6.8275618457249318E-2"/>
                </c:manualLayout>
              </c:layout>
              <c:tx>
                <c:rich>
                  <a:bodyPr/>
                  <a:lstStyle/>
                  <a:p>
                    <a:fld id="{0036B352-3F73-4391-BAE4-E6DFDCE20052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F704-4448-8EC9-86B05565BFF0}"/>
                </c:ext>
              </c:extLst>
            </c:dLbl>
            <c:dLbl>
              <c:idx val="9"/>
              <c:layout>
                <c:manualLayout>
                  <c:x val="2.7033074807382568E-2"/>
                  <c:y val="-6.8275618457249318E-2"/>
                </c:manualLayout>
              </c:layout>
              <c:tx>
                <c:rich>
                  <a:bodyPr/>
                  <a:lstStyle/>
                  <a:p>
                    <a:fld id="{A32195FD-B64E-4174-95E2-123C7565034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F704-4448-8EC9-86B05565BFF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C-F704-4448-8EC9-86B05565BF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'My Progress'!$R$8:$R$18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'My Progress'!$Q$8:$Q$17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30</c:v>
                      </c:pt>
                      <c:pt idx="4">
                        <c:v>40</c:v>
                      </c:pt>
                      <c:pt idx="5">
                        <c:v>50</c:v>
                      </c:pt>
                      <c:pt idx="6">
                        <c:v>60</c:v>
                      </c:pt>
                      <c:pt idx="7">
                        <c:v>70</c:v>
                      </c:pt>
                      <c:pt idx="8">
                        <c:v>80</c:v>
                      </c:pt>
                      <c:pt idx="9">
                        <c:v>90</c:v>
                      </c:pt>
                    </c:numCache>
                  </c:numRef>
                </c15:cat>
              </c15:filteredCategoryTitle>
            </c:ext>
            <c:ext xmlns:c15="http://schemas.microsoft.com/office/drawing/2012/chart" uri="{02D57815-91ED-43cb-92C2-25804820EDAC}">
              <c15:datalabelsRange>
                <c15:f>'My Progress'!$Q$8:$Q$17</c15:f>
                <c15:dlblRangeCache>
                  <c:ptCount val="10"/>
                  <c:pt idx="0">
                    <c:v>0</c:v>
                  </c:pt>
                  <c:pt idx="1">
                    <c:v>10</c:v>
                  </c:pt>
                  <c:pt idx="2">
                    <c:v>20</c:v>
                  </c:pt>
                  <c:pt idx="3">
                    <c:v>30</c:v>
                  </c:pt>
                  <c:pt idx="4">
                    <c:v>40</c:v>
                  </c:pt>
                  <c:pt idx="5">
                    <c:v>50</c:v>
                  </c:pt>
                  <c:pt idx="6">
                    <c:v>60</c:v>
                  </c:pt>
                  <c:pt idx="7">
                    <c:v>70</c:v>
                  </c:pt>
                  <c:pt idx="8">
                    <c:v>80</c:v>
                  </c:pt>
                  <c:pt idx="9">
                    <c:v>90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704-4448-8EC9-86B05565B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70"/>
        <c:holeSize val="75"/>
      </c:doughnutChart>
      <c:pieChart>
        <c:varyColors val="1"/>
        <c:ser>
          <c:idx val="2"/>
          <c:order val="2"/>
          <c:tx>
            <c:v>Pointer</c:v>
          </c:tx>
          <c:spPr>
            <a:noFill/>
            <a:ln>
              <a:noFill/>
            </a:ln>
          </c:spPr>
          <c:dPt>
            <c:idx val="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F704-4448-8EC9-86B05565BFF0}"/>
              </c:ext>
            </c:extLst>
          </c:dPt>
          <c:dPt>
            <c:idx val="1"/>
            <c:bubble3D val="0"/>
            <c:explosion val="5"/>
            <c:spPr>
              <a:solidFill>
                <a:schemeClr val="tx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F704-4448-8EC9-86B05565BFF0}"/>
              </c:ext>
            </c:extLst>
          </c:dPt>
          <c:dPt>
            <c:idx val="2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F704-4448-8EC9-86B05565BFF0}"/>
              </c:ext>
            </c:extLst>
          </c:dPt>
          <c:val>
            <c:numRef>
              <c:f>'My Progress'!$P$23:$P$25</c:f>
              <c:numCache>
                <c:formatCode>General</c:formatCode>
                <c:ptCount val="3"/>
                <c:pt idx="0" formatCode="0">
                  <c:v>0</c:v>
                </c:pt>
                <c:pt idx="1">
                  <c:v>1</c:v>
                </c:pt>
                <c:pt idx="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F704-4448-8EC9-86B05565B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cr.org.uk/qualifications/gcse/computer-science-j277-from-2020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250507</xdr:colOff>
      <xdr:row>6</xdr:row>
      <xdr:rowOff>91440</xdr:rowOff>
    </xdr:from>
    <xdr:to>
      <xdr:col>18</xdr:col>
      <xdr:colOff>226218</xdr:colOff>
      <xdr:row>27</xdr:row>
      <xdr:rowOff>20954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E77543E-07F0-4092-8BBE-00D905D250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440302</xdr:colOff>
      <xdr:row>14</xdr:row>
      <xdr:rowOff>121444</xdr:rowOff>
    </xdr:from>
    <xdr:to>
      <xdr:col>15</xdr:col>
      <xdr:colOff>49530</xdr:colOff>
      <xdr:row>16</xdr:row>
      <xdr:rowOff>51911</xdr:rowOff>
    </xdr:to>
    <xdr:sp macro="" textlink="$O$23">
      <xdr:nvSpPr>
        <xdr:cNvPr id="9" name="TextBox 8">
          <a:extLst>
            <a:ext uri="{FF2B5EF4-FFF2-40B4-BE49-F238E27FC236}">
              <a16:creationId xmlns:a16="http://schemas.microsoft.com/office/drawing/2014/main" id="{D83CDE51-B084-4DA2-B19C-005EC4685F4B}"/>
            </a:ext>
          </a:extLst>
        </xdr:cNvPr>
        <xdr:cNvSpPr txBox="1"/>
      </xdr:nvSpPr>
      <xdr:spPr>
        <a:xfrm>
          <a:off x="14596833" y="4050507"/>
          <a:ext cx="871291" cy="335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48286340-240A-4A42-AF56-10BFCDCE951D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GB" sz="1800" b="1"/>
        </a:p>
      </xdr:txBody>
    </xdr:sp>
    <xdr:clientData/>
  </xdr:twoCellAnchor>
  <xdr:twoCellAnchor>
    <xdr:from>
      <xdr:col>11</xdr:col>
      <xdr:colOff>180635</xdr:colOff>
      <xdr:row>16</xdr:row>
      <xdr:rowOff>141243</xdr:rowOff>
    </xdr:from>
    <xdr:to>
      <xdr:col>17</xdr:col>
      <xdr:colOff>273844</xdr:colOff>
      <xdr:row>19</xdr:row>
      <xdr:rowOff>21432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A92A340-2054-45CD-BAAA-66C20886CE27}"/>
            </a:ext>
          </a:extLst>
        </xdr:cNvPr>
        <xdr:cNvSpPr txBox="1"/>
      </xdr:nvSpPr>
      <xdr:spPr>
        <a:xfrm>
          <a:off x="13075104" y="4475118"/>
          <a:ext cx="3879396" cy="487408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800">
              <a:solidFill>
                <a:schemeClr val="bg1"/>
              </a:solidFill>
            </a:rPr>
            <a:t>Paper 1 - Current level indicator</a:t>
          </a:r>
        </a:p>
      </xdr:txBody>
    </xdr:sp>
    <xdr:clientData/>
  </xdr:twoCellAnchor>
  <xdr:twoCellAnchor>
    <xdr:from>
      <xdr:col>10</xdr:col>
      <xdr:colOff>464342</xdr:colOff>
      <xdr:row>19</xdr:row>
      <xdr:rowOff>35717</xdr:rowOff>
    </xdr:from>
    <xdr:to>
      <xdr:col>18</xdr:col>
      <xdr:colOff>16191</xdr:colOff>
      <xdr:row>38</xdr:row>
      <xdr:rowOff>16192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1B2B54B-B714-47AC-A227-E7B9D73FC5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512217</xdr:colOff>
      <xdr:row>27</xdr:row>
      <xdr:rowOff>122872</xdr:rowOff>
    </xdr:from>
    <xdr:to>
      <xdr:col>14</xdr:col>
      <xdr:colOff>607218</xdr:colOff>
      <xdr:row>29</xdr:row>
      <xdr:rowOff>18095</xdr:rowOff>
    </xdr:to>
    <xdr:sp macro="" textlink="$P$23">
      <xdr:nvSpPr>
        <xdr:cNvPr id="13" name="TextBox 12">
          <a:extLst>
            <a:ext uri="{FF2B5EF4-FFF2-40B4-BE49-F238E27FC236}">
              <a16:creationId xmlns:a16="http://schemas.microsoft.com/office/drawing/2014/main" id="{B8EBF4FC-C0C3-48F5-BF40-4442786ADCE0}"/>
            </a:ext>
          </a:extLst>
        </xdr:cNvPr>
        <xdr:cNvSpPr txBox="1"/>
      </xdr:nvSpPr>
      <xdr:spPr>
        <a:xfrm>
          <a:off x="14668748" y="6909435"/>
          <a:ext cx="726033" cy="3357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073B3C52-D03E-4F5C-A895-EC6CA676D1CA}" type="TxLink">
            <a:rPr lang="en-US" sz="18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0</a:t>
          </a:fld>
          <a:endParaRPr lang="en-GB" sz="3200" b="1"/>
        </a:p>
      </xdr:txBody>
    </xdr:sp>
    <xdr:clientData/>
  </xdr:twoCellAnchor>
  <xdr:twoCellAnchor>
    <xdr:from>
      <xdr:col>11</xdr:col>
      <xdr:colOff>172540</xdr:colOff>
      <xdr:row>29</xdr:row>
      <xdr:rowOff>99334</xdr:rowOff>
    </xdr:from>
    <xdr:to>
      <xdr:col>17</xdr:col>
      <xdr:colOff>311468</xdr:colOff>
      <xdr:row>31</xdr:row>
      <xdr:rowOff>103348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2522738-E932-4022-A1D3-CE9619D4D805}"/>
            </a:ext>
          </a:extLst>
        </xdr:cNvPr>
        <xdr:cNvSpPr txBox="1"/>
      </xdr:nvSpPr>
      <xdr:spPr>
        <a:xfrm>
          <a:off x="13067009" y="7326428"/>
          <a:ext cx="3925115" cy="456451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800">
              <a:solidFill>
                <a:schemeClr val="bg1"/>
              </a:solidFill>
            </a:rPr>
            <a:t>Paper 2 - Current level indicator</a:t>
          </a:r>
        </a:p>
      </xdr:txBody>
    </xdr:sp>
    <xdr:clientData/>
  </xdr:twoCellAnchor>
  <xdr:twoCellAnchor editAs="oneCell">
    <xdr:from>
      <xdr:col>1</xdr:col>
      <xdr:colOff>32041</xdr:colOff>
      <xdr:row>0</xdr:row>
      <xdr:rowOff>0</xdr:rowOff>
    </xdr:from>
    <xdr:to>
      <xdr:col>2</xdr:col>
      <xdr:colOff>1452374</xdr:colOff>
      <xdr:row>3</xdr:row>
      <xdr:rowOff>139029</xdr:rowOff>
    </xdr:to>
    <xdr:pic>
      <xdr:nvPicPr>
        <xdr:cNvPr id="17" name="Pictur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B24A2F-26F4-4349-8CCB-85B04C11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39859" y="0"/>
          <a:ext cx="2103164" cy="1098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0.41342</cdr:x>
      <cdr:y>0.40597</cdr:y>
    </cdr:from>
    <cdr:to>
      <cdr:x>0.58557</cdr:x>
      <cdr:y>0.60139</cdr:y>
    </cdr:to>
    <cdr:sp macro="" textlink="">
      <cdr:nvSpPr>
        <cdr:cNvPr id="2" name="Partial Circle 1">
          <a:extLst xmlns:a="http://schemas.openxmlformats.org/drawingml/2006/main">
            <a:ext uri="{FF2B5EF4-FFF2-40B4-BE49-F238E27FC236}">
              <a16:creationId xmlns:a16="http://schemas.microsoft.com/office/drawing/2014/main" id="{33245853-ECF0-481A-BE3C-50835A8584D6}"/>
            </a:ext>
          </a:extLst>
        </cdr:cNvPr>
        <cdr:cNvSpPr/>
      </cdr:nvSpPr>
      <cdr:spPr>
        <a:xfrm xmlns:a="http://schemas.openxmlformats.org/drawingml/2006/main" rot="5400000">
          <a:off x="1481467" y="1281425"/>
          <a:ext cx="616857" cy="616857"/>
        </a:xfrm>
        <a:prstGeom xmlns:a="http://schemas.openxmlformats.org/drawingml/2006/main" prst="pie">
          <a:avLst>
            <a:gd name="adj1" fmla="val 5440440"/>
            <a:gd name="adj2" fmla="val 16200000"/>
          </a:avLst>
        </a:prstGeom>
        <a:solidFill xmlns:a="http://schemas.openxmlformats.org/drawingml/2006/main">
          <a:srgbClr val="FFFF00"/>
        </a:solidFill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0.41074</cdr:x>
      <cdr:y>0.43647</cdr:y>
    </cdr:from>
    <cdr:to>
      <cdr:x>0.58289</cdr:x>
      <cdr:y>0.63189</cdr:y>
    </cdr:to>
    <cdr:sp macro="" textlink="">
      <cdr:nvSpPr>
        <cdr:cNvPr id="2" name="Partial Circle 1">
          <a:extLst xmlns:a="http://schemas.openxmlformats.org/drawingml/2006/main">
            <a:ext uri="{FF2B5EF4-FFF2-40B4-BE49-F238E27FC236}">
              <a16:creationId xmlns:a16="http://schemas.microsoft.com/office/drawing/2014/main" id="{33245853-ECF0-481A-BE3C-50835A8584D6}"/>
            </a:ext>
          </a:extLst>
        </cdr:cNvPr>
        <cdr:cNvSpPr/>
      </cdr:nvSpPr>
      <cdr:spPr>
        <a:xfrm xmlns:a="http://schemas.openxmlformats.org/drawingml/2006/main" rot="5400000">
          <a:off x="1783674" y="1912218"/>
          <a:ext cx="839201" cy="763458"/>
        </a:xfrm>
        <a:prstGeom xmlns:a="http://schemas.openxmlformats.org/drawingml/2006/main" prst="pie">
          <a:avLst>
            <a:gd name="adj1" fmla="val 5440440"/>
            <a:gd name="adj2" fmla="val 16200000"/>
          </a:avLst>
        </a:prstGeom>
        <a:solidFill xmlns:a="http://schemas.openxmlformats.org/drawingml/2006/main">
          <a:srgbClr val="FFFF00"/>
        </a:solidFill>
        <a:scene3d xmlns:a="http://schemas.openxmlformats.org/drawingml/2006/main">
          <a:camera prst="orthographicFront"/>
          <a:lightRig rig="threePt" dir="t"/>
        </a:scene3d>
        <a:sp3d xmlns:a="http://schemas.openxmlformats.org/drawingml/2006/main">
          <a:bevelT/>
        </a:sp3d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63"/>
  <sheetViews>
    <sheetView showGridLines="0" zoomScale="77" zoomScaleNormal="80" workbookViewId="0"/>
  </sheetViews>
  <sheetFormatPr defaultColWidth="0" defaultRowHeight="0" customHeight="1" zeroHeight="1"/>
  <cols>
    <col min="1" max="1" width="3" style="1" customWidth="1"/>
    <col min="2" max="2" width="10" style="1" customWidth="1"/>
    <col min="3" max="3" width="50.7109375" style="1" customWidth="1"/>
    <col min="4" max="4" width="9.7109375" style="1" customWidth="1"/>
    <col min="5" max="5" width="12.85546875" style="1" customWidth="1"/>
    <col min="6" max="6" width="9" style="1" customWidth="1"/>
    <col min="7" max="7" width="10" style="1" customWidth="1"/>
    <col min="8" max="8" width="50.7109375" style="1" customWidth="1"/>
    <col min="9" max="9" width="9.7109375" style="1" customWidth="1"/>
    <col min="10" max="10" width="12.85546875" style="1" customWidth="1"/>
    <col min="11" max="11" width="9.140625" style="1" customWidth="1"/>
    <col min="12" max="19" width="9.140625" style="9" customWidth="1"/>
    <col min="20" max="30" width="9.140625" style="1" hidden="1" customWidth="1"/>
    <col min="31" max="31" width="10" style="1" hidden="1" customWidth="1"/>
    <col min="32" max="16384" width="9.140625" style="1" hidden="1"/>
  </cols>
  <sheetData>
    <row r="1" spans="1:29" ht="15" customHeight="1">
      <c r="A1"/>
      <c r="B1" s="17"/>
      <c r="C1" s="17"/>
      <c r="D1" s="17"/>
      <c r="E1" s="17"/>
      <c r="F1" s="17"/>
      <c r="G1" s="17"/>
      <c r="H1" s="17"/>
      <c r="I1" s="17"/>
      <c r="J1" s="17"/>
      <c r="K1" s="17"/>
      <c r="T1" s="17"/>
      <c r="U1" s="17"/>
      <c r="V1" s="17"/>
      <c r="W1" s="17"/>
    </row>
    <row r="2" spans="1:29" ht="30" customHeight="1">
      <c r="A2" s="17"/>
      <c r="B2" s="177" t="s">
        <v>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W2" s="17"/>
    </row>
    <row r="3" spans="1:29" ht="30" customHeight="1" thickBot="1">
      <c r="A3" s="17"/>
      <c r="B3" s="18"/>
      <c r="C3" s="17"/>
      <c r="D3" s="17"/>
      <c r="E3" s="17"/>
      <c r="F3" s="17"/>
      <c r="G3" s="17"/>
      <c r="H3" s="17"/>
      <c r="I3" s="17"/>
      <c r="W3" s="17"/>
    </row>
    <row r="4" spans="1:29" ht="30" customHeight="1" thickBot="1">
      <c r="A4" s="17"/>
      <c r="B4" s="184" t="s">
        <v>1</v>
      </c>
      <c r="C4" s="184"/>
      <c r="D4" s="50"/>
      <c r="E4" s="178" t="s">
        <v>2</v>
      </c>
      <c r="F4" s="179"/>
      <c r="G4" s="179"/>
      <c r="H4" s="179"/>
      <c r="I4" s="179"/>
      <c r="J4" s="180"/>
      <c r="W4" s="17"/>
      <c r="AC4" s="73"/>
    </row>
    <row r="5" spans="1:29" ht="30" customHeight="1" thickBot="1">
      <c r="A5" s="17"/>
      <c r="B5" s="184" t="s">
        <v>3</v>
      </c>
      <c r="C5" s="184"/>
      <c r="D5" s="50"/>
      <c r="E5" s="181">
        <v>9</v>
      </c>
      <c r="F5" s="182"/>
      <c r="G5" s="182"/>
      <c r="H5" s="182"/>
      <c r="I5" s="182"/>
      <c r="J5" s="183"/>
      <c r="W5" s="17"/>
    </row>
    <row r="6" spans="1:29" ht="15.6" customHeight="1" thickBot="1">
      <c r="A6" s="17"/>
      <c r="B6" s="17"/>
      <c r="C6" s="17"/>
      <c r="D6" s="17"/>
      <c r="E6" s="17"/>
      <c r="F6" s="17"/>
      <c r="G6" s="17"/>
      <c r="H6" s="17"/>
      <c r="W6" s="9"/>
    </row>
    <row r="7" spans="1:29" ht="46.15" customHeight="1" thickBot="1">
      <c r="A7" s="17"/>
      <c r="B7" s="174" t="s">
        <v>4</v>
      </c>
      <c r="C7" s="175"/>
      <c r="D7" s="175"/>
      <c r="E7" s="176"/>
      <c r="F7" s="17"/>
      <c r="G7" s="174" t="s">
        <v>5</v>
      </c>
      <c r="H7" s="175"/>
      <c r="I7" s="175"/>
      <c r="J7" s="176"/>
      <c r="N7" s="9" t="s">
        <v>6</v>
      </c>
      <c r="O7" s="9" t="s">
        <v>7</v>
      </c>
      <c r="Q7" s="9" t="s">
        <v>6</v>
      </c>
      <c r="R7" s="9" t="s">
        <v>7</v>
      </c>
      <c r="W7" s="9"/>
    </row>
    <row r="8" spans="1:29" ht="15.6" customHeight="1">
      <c r="A8" s="17"/>
      <c r="B8" s="64" t="s">
        <v>8</v>
      </c>
      <c r="C8" s="65" t="s">
        <v>9</v>
      </c>
      <c r="D8" s="65" t="s">
        <v>10</v>
      </c>
      <c r="E8" s="66" t="s">
        <v>11</v>
      </c>
      <c r="F8" s="17"/>
      <c r="G8" s="64" t="s">
        <v>8</v>
      </c>
      <c r="H8" s="65" t="s">
        <v>9</v>
      </c>
      <c r="I8" s="65" t="s">
        <v>10</v>
      </c>
      <c r="J8" s="66" t="s">
        <v>11</v>
      </c>
      <c r="N8" s="9">
        <v>1</v>
      </c>
      <c r="O8" s="9">
        <v>1</v>
      </c>
      <c r="P8" s="9">
        <v>17</v>
      </c>
      <c r="Q8" s="9">
        <v>0</v>
      </c>
      <c r="R8" s="9">
        <v>10</v>
      </c>
      <c r="W8" s="9"/>
    </row>
    <row r="9" spans="1:29" ht="15.6" customHeight="1">
      <c r="A9" s="17"/>
      <c r="B9" s="102">
        <v>1.1000000000000001</v>
      </c>
      <c r="C9" s="62" t="s">
        <v>12</v>
      </c>
      <c r="D9" s="46">
        <f>IF(ISERROR(
(SUMIF('Work Record'!D$8:D$112,B9,'Work Record'!G$8:G$112)+SUM(D10:D12))/(COUNTIF('Work Record'!D$8:D$112,B9)+COUNTIF(D10:D12,"&gt;0"))),0,(SUMIF('Work Record'!D$8:D$112,B9,'Work Record'!G$8:G$112)+SUM(D10:D12))/(COUNTIF('Work Record'!D$8:D$112,B9)+COUNTIF(D10:D12,"&gt;0")))</f>
        <v>0</v>
      </c>
      <c r="E9" s="52" t="str">
        <f>IF(D9="","",VLOOKUP(D9,'Work Record'!$K$8:$L$17,2,TRUE))</f>
        <v>U</v>
      </c>
      <c r="F9" s="17"/>
      <c r="G9" s="102">
        <v>2.1</v>
      </c>
      <c r="H9" s="62" t="s">
        <v>13</v>
      </c>
      <c r="I9" s="46">
        <f>IF(ISERROR(
(SUMIF('Work Record'!D$8:D$112,G9,'Work Record'!G$8:G$112)+SUM(I10:I12))/(COUNTIF('Work Record'!D$8:D$112,G9)+COUNTIF(I10:I12,"&gt;0"))),0,(SUMIF('Work Record'!D$8:D$112,G9,'Work Record'!G$8:G$112)+SUM(I10:I12))/(COUNTIF('Work Record'!D$8:D$112,G9)+COUNTIF(I10:I12,"&gt;0")))</f>
        <v>0</v>
      </c>
      <c r="J9" s="52" t="str">
        <f>IF(I9="","",VLOOKUP(I9,'Work Record'!$K$8:$L$17,2,TRUE))</f>
        <v>U</v>
      </c>
      <c r="N9" s="9">
        <v>2</v>
      </c>
      <c r="O9" s="9">
        <v>1</v>
      </c>
      <c r="P9" s="9">
        <v>35</v>
      </c>
      <c r="Q9" s="9">
        <v>10</v>
      </c>
      <c r="R9" s="9">
        <v>10</v>
      </c>
      <c r="W9" s="9"/>
    </row>
    <row r="10" spans="1:29" ht="15.6" customHeight="1">
      <c r="A10" s="17"/>
      <c r="B10" s="85" t="s">
        <v>14</v>
      </c>
      <c r="C10" s="29" t="s">
        <v>15</v>
      </c>
      <c r="D10" s="30">
        <f>IF(ISERROR(SUMIF('Work Record'!$D$8:$D$112,B10,'Work Record'!$G$8:$G$112)/COUNTIF('Work Record'!$D$8:$D$112,B10)),0,SUMIF('Work Record'!$D$8:$D$112,B10,'Work Record'!$G$8:$G$112)/COUNTIF('Work Record'!$D$8:$D$112,B10))</f>
        <v>0</v>
      </c>
      <c r="E10" s="51" t="str">
        <f>IF(D10="","",VLOOKUP(D10,'Work Record'!$K$8:$L$17,2,TRUE))</f>
        <v>U</v>
      </c>
      <c r="F10" s="17"/>
      <c r="G10" s="85" t="s">
        <v>16</v>
      </c>
      <c r="H10" s="29" t="s">
        <v>17</v>
      </c>
      <c r="I10" s="30">
        <f>IF(ISERROR(SUMIF('Work Record'!$D$8:$D$112,G10,'Work Record'!$G$8:$G$112)/COUNTIF('Work Record'!$D$8:$D$112,G10)),0,SUMIF('Work Record'!$D$8:$D$112,G10,'Work Record'!$G$8:$G$112)/COUNTIF('Work Record'!$D$8:$D$112,G10))</f>
        <v>0</v>
      </c>
      <c r="J10" s="51" t="str">
        <f>IF(I10="","",VLOOKUP(I10,'Work Record'!$K$8:$L$17,2,TRUE))</f>
        <v>U</v>
      </c>
      <c r="N10" s="9">
        <v>3</v>
      </c>
      <c r="O10" s="9">
        <v>1</v>
      </c>
      <c r="P10" s="9">
        <v>53</v>
      </c>
      <c r="Q10" s="9">
        <v>20</v>
      </c>
      <c r="R10" s="9">
        <v>10</v>
      </c>
      <c r="W10" s="9"/>
    </row>
    <row r="11" spans="1:29" ht="15.6" customHeight="1">
      <c r="A11" s="17"/>
      <c r="B11" s="85" t="s">
        <v>18</v>
      </c>
      <c r="C11" s="29" t="s">
        <v>19</v>
      </c>
      <c r="D11" s="30">
        <f>IF(ISERROR(SUMIF('Work Record'!D$8:D$112,B11,'Work Record'!G$8:G$112)/COUNTIF('Work Record'!D$8:D$112,B11)),0,SUMIF('Work Record'!D$8:D$112,B11,'Work Record'!G$8:G$112)/COUNTIF('Work Record'!D$8:D$112,B11))</f>
        <v>0</v>
      </c>
      <c r="E11" s="51" t="str">
        <f>IF(D11="","",VLOOKUP(D11,'Work Record'!$K$8:$L$17,2,TRUE))</f>
        <v>U</v>
      </c>
      <c r="F11" s="17"/>
      <c r="G11" s="85" t="s">
        <v>20</v>
      </c>
      <c r="H11" s="133" t="s">
        <v>21</v>
      </c>
      <c r="I11" s="30">
        <f>IF(ISERROR(SUMIF('Work Record'!$D$8:$D$112,G11,'Work Record'!$G$8:$G$112)/COUNTIF('Work Record'!$D$8:$D$112,G11)),0,SUMIF('Work Record'!$D$8:$D$112,G11,'Work Record'!$G$8:$G$112)/COUNTIF('Work Record'!$D$8:$D$112,G11))</f>
        <v>0</v>
      </c>
      <c r="J11" s="51" t="str">
        <f>IF(I11="","",VLOOKUP(I11,'Work Record'!$K$8:$L$17,2,TRUE))</f>
        <v>U</v>
      </c>
      <c r="N11" s="9">
        <v>4</v>
      </c>
      <c r="O11" s="9">
        <v>1</v>
      </c>
      <c r="P11" s="9">
        <v>72</v>
      </c>
      <c r="Q11" s="9">
        <v>30</v>
      </c>
      <c r="R11" s="9">
        <v>10</v>
      </c>
      <c r="W11" s="9"/>
    </row>
    <row r="12" spans="1:29" ht="15.6" customHeight="1">
      <c r="A12" s="17"/>
      <c r="B12" s="85" t="s">
        <v>22</v>
      </c>
      <c r="C12" s="29" t="s">
        <v>23</v>
      </c>
      <c r="D12" s="30">
        <f>IF(ISERROR(SUMIF('Work Record'!D$8:D$112,B12,'Work Record'!G$8:G$112)/COUNTIF('Work Record'!D$8:D$112,B12)),0,SUMIF('Work Record'!D$8:D$112,B12,'Work Record'!G$8:G$112)/COUNTIF('Work Record'!D$8:D$112,B12))</f>
        <v>0</v>
      </c>
      <c r="E12" s="51" t="str">
        <f>IF(D12="","",VLOOKUP(D12,'Work Record'!$K$8:$L$17,2,TRUE))</f>
        <v>U</v>
      </c>
      <c r="F12" s="17"/>
      <c r="G12" s="85" t="s">
        <v>24</v>
      </c>
      <c r="H12" s="133" t="s">
        <v>25</v>
      </c>
      <c r="I12" s="30">
        <f>IF(ISERROR(SUMIF('Work Record'!$D$8:$D$112,G12,'Work Record'!$G$8:$G$112)/COUNTIF('Work Record'!$D$8:$D$112,G12)),0,SUMIF('Work Record'!$D$8:$D$112,G12,'Work Record'!$G$8:$G$112)/COUNTIF('Work Record'!$D$8:$D$112,G12))</f>
        <v>0</v>
      </c>
      <c r="J12" s="51" t="str">
        <f>IF(I12="","",VLOOKUP(I12,'Work Record'!$K$8:$L$17,2,TRUE))</f>
        <v>U</v>
      </c>
      <c r="N12" s="9">
        <v>5</v>
      </c>
      <c r="O12" s="9">
        <v>1</v>
      </c>
      <c r="P12" s="9">
        <v>86</v>
      </c>
      <c r="Q12" s="9">
        <v>40</v>
      </c>
      <c r="R12" s="9">
        <v>10</v>
      </c>
      <c r="W12" s="9"/>
    </row>
    <row r="13" spans="1:29" ht="15.6" customHeight="1">
      <c r="A13" s="17"/>
      <c r="B13" s="103">
        <v>1.2</v>
      </c>
      <c r="C13" s="63" t="s">
        <v>26</v>
      </c>
      <c r="D13" s="56">
        <f>IF(ISERROR(
(SUMIF('Work Record'!D$8:D$112,B13,'Work Record'!G$8:G$112)+SUM(D14:D18))/(COUNTIF('Work Record'!D$8:D$112,B13)+COUNTIF(D14:D18,"&gt;0"))),0,(SUMIF('Work Record'!D$8:D$112,B13,'Work Record'!G$8:G$112)+SUM(D14:D18))/(COUNTIF('Work Record'!D$8:D$112,B13)+COUNTIF(D14:D18,"&gt;0")))</f>
        <v>0</v>
      </c>
      <c r="E13" s="60" t="str">
        <f>IF(D13="","",VLOOKUP(D13,'Work Record'!$K$8:$L$17,2,TRUE))</f>
        <v>U</v>
      </c>
      <c r="F13" s="17"/>
      <c r="G13" s="103">
        <v>2.2000000000000002</v>
      </c>
      <c r="H13" s="63" t="s">
        <v>27</v>
      </c>
      <c r="I13" s="56">
        <f>IF(ISERROR(
(SUMIF('Work Record'!D$8:D$112,G13,'Work Record'!G$8:G$112)+SUM(I14:I16))/(COUNTIF('Work Record'!D$8:D$112,G13)+COUNTIF(I14:I16,"&gt;0"))),0,(SUMIF('Work Record'!D$8:D$112,G13,'Work Record'!G$8:G$112)+SUM(I14:I16))/(COUNTIF('Work Record'!D$8:D$112,G13)+COUNTIF(I14:I16,"&gt;0")))</f>
        <v>0</v>
      </c>
      <c r="J13" s="60" t="str">
        <f>IF(I13="","",VLOOKUP(I13,'Work Record'!$K$8:$L$17,2,TRUE))</f>
        <v>U</v>
      </c>
      <c r="N13" s="9">
        <v>6</v>
      </c>
      <c r="O13" s="9">
        <v>1</v>
      </c>
      <c r="P13" s="9">
        <v>100</v>
      </c>
      <c r="Q13" s="9">
        <v>50</v>
      </c>
      <c r="R13" s="9">
        <v>10</v>
      </c>
      <c r="W13" s="9"/>
    </row>
    <row r="14" spans="1:29" ht="15.6" customHeight="1">
      <c r="A14" s="17"/>
      <c r="B14" s="86" t="s">
        <v>28</v>
      </c>
      <c r="C14" s="61" t="s">
        <v>29</v>
      </c>
      <c r="D14" s="30">
        <f>IF(ISERROR(SUMIF('Work Record'!D$8:D$112,B13,'Work Record'!G$8:G$112)/COUNTIF('Work Record'!D$8:D$112,B14)),0,SUMIF('Work Record'!D$8:D$112,B14,'Work Record'!G$8:G$112)/COUNTIF('Work Record'!D$8:D$112,B14))</f>
        <v>0</v>
      </c>
      <c r="E14" s="51" t="str">
        <f>IF(D14="","",VLOOKUP(D14,'Work Record'!$K$8:$L$17,2,TRUE))</f>
        <v>U</v>
      </c>
      <c r="F14" s="17"/>
      <c r="G14" s="86" t="s">
        <v>30</v>
      </c>
      <c r="H14" s="134" t="s">
        <v>31</v>
      </c>
      <c r="I14" s="30">
        <f>IF(ISERROR(SUMIF('Work Record'!$D$8:$D$112,G14,'Work Record'!$G$8:$G$112)/COUNTIF('Work Record'!$D$8:$D$112,G14)),0,SUMIF('Work Record'!$D$8:$D$112,G14,'Work Record'!$G$8:$G$112)/COUNTIF('Work Record'!$D$8:$D$112,G14))</f>
        <v>0</v>
      </c>
      <c r="J14" s="51" t="str">
        <f>IF(I14="","",VLOOKUP(I14,'Work Record'!$K$8:$L$17,2,TRUE))</f>
        <v>U</v>
      </c>
      <c r="N14" s="9">
        <v>7</v>
      </c>
      <c r="O14" s="9">
        <v>1</v>
      </c>
      <c r="P14" s="9">
        <v>114</v>
      </c>
      <c r="Q14" s="9">
        <v>60</v>
      </c>
      <c r="R14" s="9">
        <v>10</v>
      </c>
      <c r="W14" s="9"/>
    </row>
    <row r="15" spans="1:29" ht="15.6" customHeight="1">
      <c r="A15" s="17"/>
      <c r="B15" s="86" t="s">
        <v>32</v>
      </c>
      <c r="C15" s="61" t="s">
        <v>33</v>
      </c>
      <c r="D15" s="30">
        <f>IF(ISERROR(SUMIF('Work Record'!D$8:D$112,B13,'Work Record'!G$8:G$112)/COUNTIF('Work Record'!D$8:D$112,B15)),0,SUMIF('Work Record'!D$8:D$112,B15,'Work Record'!G$8:G$112)/COUNTIF('Work Record'!D$8:D$112,B15))</f>
        <v>0</v>
      </c>
      <c r="E15" s="51" t="str">
        <f>IF(D15="","",VLOOKUP(D15,'Work Record'!$K$8:$L$17,2,TRUE))</f>
        <v>U</v>
      </c>
      <c r="F15" s="17"/>
      <c r="G15" s="86" t="s">
        <v>34</v>
      </c>
      <c r="H15" s="134" t="s">
        <v>35</v>
      </c>
      <c r="I15" s="30">
        <f>IF(ISERROR(SUMIF('Work Record'!$D$8:$D$112,G15,'Work Record'!$G$8:$G$112)/COUNTIF('Work Record'!$D$8:$D$112,G15)),0,SUMIF('Work Record'!$D$8:$D$112,G15,'Work Record'!$G$8:$G$112)/COUNTIF('Work Record'!$D$8:$D$112,G15))</f>
        <v>0</v>
      </c>
      <c r="J15" s="51" t="str">
        <f>IF(I15="","",VLOOKUP(I15,'Work Record'!$K$8:$L$17,2,TRUE))</f>
        <v>U</v>
      </c>
      <c r="N15" s="9">
        <v>8</v>
      </c>
      <c r="O15" s="9">
        <v>1</v>
      </c>
      <c r="P15" s="9">
        <v>125</v>
      </c>
      <c r="Q15" s="9">
        <v>70</v>
      </c>
      <c r="R15" s="9">
        <v>10</v>
      </c>
      <c r="W15" s="9"/>
    </row>
    <row r="16" spans="1:29" ht="15.6" customHeight="1">
      <c r="A16" s="17"/>
      <c r="B16" s="86" t="s">
        <v>36</v>
      </c>
      <c r="C16" s="61" t="s">
        <v>37</v>
      </c>
      <c r="D16" s="30">
        <f>IF(ISERROR(SUMIF('Work Record'!D$8:D$112,B16,'Work Record'!G$8:G$112)/COUNTIF('Work Record'!D$8:D$112,B16)),0,SUMIF('Work Record'!D$8:D$112,B16,'Work Record'!G$8:G$112)/COUNTIF('Work Record'!D$8:D$112,B16))</f>
        <v>0</v>
      </c>
      <c r="E16" s="51" t="str">
        <f>IF(D16="","",VLOOKUP(D16,'Work Record'!$K$8:$L$17,2,TRUE))</f>
        <v>U</v>
      </c>
      <c r="F16" s="17"/>
      <c r="G16" s="86" t="s">
        <v>38</v>
      </c>
      <c r="H16" s="134" t="s">
        <v>39</v>
      </c>
      <c r="I16" s="30">
        <f>IF(ISERROR(SUMIF('Work Record'!$D$8:$D$112,G16,'Work Record'!$G$8:$G$112)/COUNTIF('Work Record'!$D$8:$D$112,G16)),0,SUMIF('Work Record'!$D$8:$D$112,G16,'Work Record'!$G$8:$G$112)/COUNTIF('Work Record'!$D$8:$D$112,G16))</f>
        <v>0</v>
      </c>
      <c r="J16" s="51" t="str">
        <f>IF(I16="","",VLOOKUP(I16,'Work Record'!$K$8:$L$17,2,TRUE))</f>
        <v>U</v>
      </c>
      <c r="N16" s="9">
        <v>9</v>
      </c>
      <c r="O16" s="9">
        <v>1</v>
      </c>
      <c r="P16" s="9">
        <v>137</v>
      </c>
      <c r="Q16" s="9">
        <v>80</v>
      </c>
      <c r="R16" s="9">
        <v>10</v>
      </c>
      <c r="W16" s="9"/>
    </row>
    <row r="17" spans="1:33" ht="15.6" customHeight="1">
      <c r="A17" s="17"/>
      <c r="B17" s="86" t="s">
        <v>40</v>
      </c>
      <c r="C17" s="61" t="s">
        <v>41</v>
      </c>
      <c r="D17" s="30">
        <f>IF(ISERROR(SUMIF('Work Record'!D$8:D$112,B17,'Work Record'!G$8:G$112)/COUNTIF('Work Record'!D$8:D$112,B17)),0,SUMIF('Work Record'!D$8:D$112,B17,'Work Record'!G$8:G$112)/COUNTIF('Work Record'!D$8:D$112,B17))</f>
        <v>0</v>
      </c>
      <c r="E17" s="51" t="str">
        <f>IF(D17="","",VLOOKUP(D17,'Work Record'!$K$8:$L$17,2,TRUE))</f>
        <v>U</v>
      </c>
      <c r="F17" s="17"/>
      <c r="G17" s="161">
        <v>2.2999999999999998</v>
      </c>
      <c r="H17" s="135" t="s">
        <v>42</v>
      </c>
      <c r="I17" s="136">
        <f>IF(ISERROR(
(SUMIF('Work Record'!D$8:D$112,G17,'Work Record'!G$8:G$112)+SUM(I18:I19))/(COUNTIF('Work Record'!D$8:D$112,G17)+COUNTIF(I18:I19,"&gt;0"))),0,(SUMIF('Work Record'!D$8:D$112,G17,'Work Record'!G$8:G$112)+SUM(I18:I19))/(COUNTIF('Work Record'!D$8:D$112,G17)+COUNTIF(I18:I19,"&gt;0")))</f>
        <v>0</v>
      </c>
      <c r="J17" s="137" t="str">
        <f>IF(I17="","",VLOOKUP(I17,'Work Record'!$K$8:$L$17,2,TRUE))</f>
        <v>U</v>
      </c>
      <c r="O17" s="9">
        <v>4</v>
      </c>
      <c r="Q17" s="9">
        <v>90</v>
      </c>
      <c r="R17" s="9">
        <v>10</v>
      </c>
      <c r="W17" s="9"/>
    </row>
    <row r="18" spans="1:33" ht="15.6" customHeight="1">
      <c r="A18" s="17"/>
      <c r="B18" s="86" t="s">
        <v>43</v>
      </c>
      <c r="C18" s="61" t="s">
        <v>44</v>
      </c>
      <c r="D18" s="30">
        <f>IF(ISERROR(SUMIF('Work Record'!D$8:D$112,B18,'Work Record'!G$8:G$112)/COUNTIF('Work Record'!D$8:D$112,B18)),0,SUMIF('Work Record'!D$8:D$112,B18,'Work Record'!G$8:G$112)/COUNTIF('Work Record'!D$8:D$112,B18))</f>
        <v>0</v>
      </c>
      <c r="E18" s="51" t="str">
        <f>IF(D18="","",VLOOKUP(D18,'Work Record'!$K$8:$L$17,2,TRUE))</f>
        <v>U</v>
      </c>
      <c r="F18" s="17"/>
      <c r="G18" s="138" t="s">
        <v>45</v>
      </c>
      <c r="H18" s="139" t="s">
        <v>46</v>
      </c>
      <c r="I18" s="30">
        <f>IF(ISERROR(SUMIF('Work Record'!$D$8:$D$112,G18,'Work Record'!$G$8:$G$112)/COUNTIF('Work Record'!$D$8:$D$112,G18)),0,SUMIF('Work Record'!$D$8:$D$112,G18,'Work Record'!$G$8:$G$112)/COUNTIF('Work Record'!$D$8:$D$112,G18))</f>
        <v>0</v>
      </c>
      <c r="J18" s="51" t="str">
        <f>IF(I18="","",VLOOKUP(I18,'Work Record'!$K$8:$L$17,2,TRUE))</f>
        <v>U</v>
      </c>
      <c r="R18" s="9">
        <v>100</v>
      </c>
      <c r="W18" s="9"/>
    </row>
    <row r="19" spans="1:33" ht="15.6" customHeight="1">
      <c r="A19" s="17"/>
      <c r="B19" s="118">
        <v>1.3</v>
      </c>
      <c r="C19" s="67" t="s">
        <v>47</v>
      </c>
      <c r="D19" s="45">
        <f>IF(ISERROR(
(SUMIF('Work Record'!D$8:D$112,B19,'Work Record'!G$8:G$112)+SUM(D20:D21))/(COUNTIF('Work Record'!D$8:D$112,B19)+COUNTIF(D20:D21,"&gt;0"))),0,(SUMIF('Work Record'!D$8:D$112,B19,'Work Record'!G$8:G$112)+SUM(D20:D21))/(COUNTIF('Work Record'!D$8:D$112,B19)+COUNTIF(D20:D21,"&gt;0")))</f>
        <v>0</v>
      </c>
      <c r="E19" s="53" t="str">
        <f>IF(D19="","",VLOOKUP(D19,'Work Record'!$K$8:$L$17,2,TRUE))</f>
        <v>U</v>
      </c>
      <c r="F19" s="17"/>
      <c r="G19" s="138" t="s">
        <v>48</v>
      </c>
      <c r="H19" s="139" t="s">
        <v>49</v>
      </c>
      <c r="I19" s="30">
        <f>IF(ISERROR(SUMIF('Work Record'!$D$8:$D$112,G19,'Work Record'!$G$8:$G$112)/COUNTIF('Work Record'!$D$8:$D$112,G19)),0,SUMIF('Work Record'!$D$8:$D$112,G19,'Work Record'!$G$8:$G$112)/COUNTIF('Work Record'!$D$8:$D$112,G19))</f>
        <v>0</v>
      </c>
      <c r="J19" s="51" t="str">
        <f>IF(I19="","",VLOOKUP(I19,'Work Record'!$K$8:$L$17,2,TRUE))</f>
        <v>U</v>
      </c>
      <c r="W19" s="9"/>
    </row>
    <row r="20" spans="1:33" ht="18" customHeight="1">
      <c r="A20" s="17"/>
      <c r="B20" s="88" t="s">
        <v>50</v>
      </c>
      <c r="C20" s="59" t="s">
        <v>51</v>
      </c>
      <c r="D20" s="30">
        <f>IF(ISERROR(SUMIF('Work Record'!D$8:D$112,B20,'Work Record'!G$8:G$112)/COUNTIF('Work Record'!D$8:D$112,B20)),0,SUMIF('Work Record'!D$8:D$112,B20,'Work Record'!G$8:G$112)/COUNTIF('Work Record'!D$8:D$112,B20))</f>
        <v>0</v>
      </c>
      <c r="E20" s="51" t="str">
        <f>IF(D20="","",VLOOKUP(D20,'Work Record'!$K$8:$L$17,2,TRUE))</f>
        <v>U</v>
      </c>
      <c r="F20" s="17"/>
      <c r="G20" s="119">
        <v>2.4</v>
      </c>
      <c r="H20" s="120" t="s">
        <v>52</v>
      </c>
      <c r="I20" s="121">
        <f>IF(ISERROR(
(SUMIF('Work Record'!D$8:D$112,G20,'Work Record'!G$8:G$112)+I21)/(COUNTIF('Work Record'!D$8:D$112,G20)+COUNTIF(I21,"&gt;0"))),0,(SUMIF('Work Record'!D$8:D$112,G20,'Work Record'!G$8:G$112)+I21)/(COUNTIF('Work Record'!D$8:D$112,G20)+COUNTIF(I21,"&gt;0")))</f>
        <v>0</v>
      </c>
      <c r="J20" s="122" t="str">
        <f>IF(I20="","",VLOOKUP(I20,'Work Record'!$K$8:$L$17,2,TRUE))</f>
        <v>U</v>
      </c>
      <c r="W20" s="9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8" customHeight="1">
      <c r="A21" s="17"/>
      <c r="B21" s="88" t="s">
        <v>53</v>
      </c>
      <c r="C21" s="59" t="s">
        <v>54</v>
      </c>
      <c r="D21" s="30">
        <f>IF(ISERROR(SUMIF('Work Record'!D$8:D$112,B21,'Work Record'!G$8:G$112)/COUNTIF('Work Record'!D$8:D$112,B21)),0,SUMIF('Work Record'!D$8:D$112,B21,'Work Record'!G$8:G$112)/COUNTIF('Work Record'!D$8:D$112,B21))</f>
        <v>0</v>
      </c>
      <c r="E21" s="51" t="str">
        <f>IF(D21="","",VLOOKUP(D21,'Work Record'!$K$8:$L$17,2,TRUE))</f>
        <v>U</v>
      </c>
      <c r="F21" s="17"/>
      <c r="G21" s="123" t="s">
        <v>55</v>
      </c>
      <c r="H21" s="124" t="s">
        <v>56</v>
      </c>
      <c r="I21" s="30">
        <f>IF(ISERROR(SUMIF('Work Record'!$D$8:$D$112,G21,'Work Record'!$G$8:$G$112)/COUNTIF('Work Record'!$D$8:$D$112,G21)),0,SUMIF('Work Record'!$D$8:$D$112,G21,'Work Record'!$G$8:$G$112)/COUNTIF('Work Record'!$D$8:$D$112,G21))</f>
        <v>0</v>
      </c>
      <c r="J21" s="51" t="str">
        <f>IF(I21="","",VLOOKUP(I21,'Work Record'!$K$8:$L$17,2,TRUE))</f>
        <v>U</v>
      </c>
      <c r="K21" s="17"/>
      <c r="V21" s="17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8" customHeight="1">
      <c r="A22" s="17"/>
      <c r="B22" s="119">
        <v>1.4</v>
      </c>
      <c r="C22" s="120" t="s">
        <v>57</v>
      </c>
      <c r="D22" s="121">
        <f>IF(ISERROR(
(SUMIF('Work Record'!D$8:D$112,B22,'Work Record'!G$8:G$112)+SUM(D23:D24))/(COUNTIF('Work Record'!D$8:D$112,B22)+COUNTIF(D23:D24,"&gt;0"))),0,(SUMIF('Work Record'!D$8:D$112,B22,'Work Record'!G$8:G$112)+SUM(D23:D24))/(COUNTIF('Work Record'!D$8:D$112,B22)+COUNTIF(D23:D24,"&gt;0")))</f>
        <v>0</v>
      </c>
      <c r="E22" s="122" t="str">
        <f>IF(D22="","",VLOOKUP(D22,'Work Record'!$K$8:$L$17,2,TRUE))</f>
        <v>U</v>
      </c>
      <c r="F22" s="17"/>
      <c r="G22" s="126">
        <v>2.5</v>
      </c>
      <c r="H22" s="107" t="s">
        <v>58</v>
      </c>
      <c r="I22" s="31">
        <f>IF(ISERROR(
(SUMIF('Work Record'!D$8:D$112,G22,'Work Record'!G$8:G$112)+SUM(I23:I24))/(COUNTIF('Work Record'!D$8:D$112,G22)+COUNTIF(I23:I24,"&gt;0"))),0,(SUMIF('Work Record'!D$8:D$112,G22,'Work Record'!G$8:G$112)+SUM(I23:I24))/(COUNTIF('Work Record'!D$8:D$112,G22)+COUNTIF(I23:I24,"&gt;0")))</f>
        <v>0</v>
      </c>
      <c r="J22" s="57" t="str">
        <f>IF(I22="","",VLOOKUP(I22,'Work Record'!$K$8:$L$17,2,TRUE))</f>
        <v>U</v>
      </c>
      <c r="K22" s="9"/>
      <c r="N22" s="9" t="s">
        <v>6</v>
      </c>
      <c r="O22" s="9" t="s">
        <v>7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8" customHeight="1">
      <c r="A23" s="17"/>
      <c r="B23" s="123" t="s">
        <v>59</v>
      </c>
      <c r="C23" s="124" t="s">
        <v>60</v>
      </c>
      <c r="D23" s="30">
        <f>IF(ISERROR(SUMIF('Work Record'!D$8:D$112,B23,'Work Record'!G$8:G$112)/COUNTIF('Work Record'!D$8:D$112,B23)),0,SUMIF('Work Record'!D$8:D$112,B23,'Work Record'!G$8:G$112)/COUNTIF('Work Record'!D$8:D$112,B23))</f>
        <v>0</v>
      </c>
      <c r="E23" s="51" t="str">
        <f>IF(D23="","",VLOOKUP(D23,'Work Record'!$K$8:$L$17,2,TRUE))</f>
        <v>U</v>
      </c>
      <c r="F23" s="17"/>
      <c r="G23" s="87" t="s">
        <v>61</v>
      </c>
      <c r="H23" s="32" t="s">
        <v>62</v>
      </c>
      <c r="I23" s="30">
        <f>IF(ISERROR(SUMIF('Work Record'!$D$8:$D$112,G23,'Work Record'!$G$8:$G$112)/COUNTIF('Work Record'!$D$8:$D$112,G23)),0,SUMIF('Work Record'!$D$8:$D$112,G23,'Work Record'!$G$8:$G$112)/COUNTIF('Work Record'!$D$8:$D$112,G23))</f>
        <v>0</v>
      </c>
      <c r="J23" s="51" t="str">
        <f>IF(I23="","",VLOOKUP(I23,'Work Record'!$K$8:$L$17,2,TRUE))</f>
        <v>U</v>
      </c>
      <c r="K23" s="9"/>
      <c r="N23" s="9" t="s">
        <v>63</v>
      </c>
      <c r="O23" s="82">
        <f>IF(ISERROR(SUM(N32:N33)/COUNTIF(N32:N33,"&gt;0")),0,SUM(N32:N33)/COUNTIF(N32:N33,"&gt;0"))*100</f>
        <v>0</v>
      </c>
      <c r="P23" s="82">
        <f>IF(ISERROR(SUM(P32:P37)/COUNTIF(P32:P37,"&gt;0")),0,SUM(P32:P37)/COUNTIF(P32:P37,"&gt;0"))*100</f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8.600000000000001" customHeight="1" thickBot="1">
      <c r="A24" s="17"/>
      <c r="B24" s="123" t="s">
        <v>64</v>
      </c>
      <c r="C24" s="125" t="s">
        <v>65</v>
      </c>
      <c r="D24" s="30">
        <f>IF(ISERROR(SUMIF('Work Record'!D$8:D$112,B24,'Work Record'!G$8:G$112)/COUNTIF('Work Record'!D$8:D$112,B24)),0,SUMIF('Work Record'!D$8:D$112,B24,'Work Record'!G$8:G$112)/COUNTIF('Work Record'!D$8:D$112,B24))</f>
        <v>0</v>
      </c>
      <c r="E24" s="51" t="str">
        <f>IF(D24="","",VLOOKUP(D24,'Work Record'!$K$8:$L$17,2,TRUE))</f>
        <v>U</v>
      </c>
      <c r="F24" s="17"/>
      <c r="G24" s="162" t="s">
        <v>66</v>
      </c>
      <c r="H24" s="140" t="s">
        <v>67</v>
      </c>
      <c r="I24" s="106">
        <f>IF(ISERROR(SUMIF('Work Record'!$D$8:$D$112,G24,'Work Record'!$G$8:$G$112)/COUNTIF('Work Record'!$D$8:$D$112,G24)),0,SUMIF('Work Record'!$D$8:$D$112,G24,'Work Record'!$G$8:$G$112)/COUNTIF('Work Record'!$D$8:$D$112,G24))</f>
        <v>0</v>
      </c>
      <c r="J24" s="58" t="str">
        <f>IF(I24="","",VLOOKUP(I24,'Work Record'!$K$8:$L$17,2,TRUE))</f>
        <v>U</v>
      </c>
      <c r="K24" s="9"/>
      <c r="N24" s="9" t="s">
        <v>68</v>
      </c>
      <c r="O24" s="9">
        <v>1</v>
      </c>
      <c r="P24" s="9">
        <v>1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8" customHeight="1">
      <c r="A25" s="17"/>
      <c r="B25" s="126">
        <v>1.5</v>
      </c>
      <c r="C25" s="107" t="s">
        <v>69</v>
      </c>
      <c r="D25" s="31">
        <f>IF(ISERROR(
(SUMIF('Work Record'!D$8:D$112,B25,'Work Record'!G$8:G$112)+SUM(D26:D27))/(COUNTIF('Work Record'!D$8:D$112,B25)+COUNTIF(D26:D27,"&gt;0"))),0,(SUMIF('Work Record'!D$8:D$112,B25,'Work Record'!G$8:G$112)+SUM(D26:D27))/(COUNTIF('Work Record'!D$8:D$112,B25)+COUNTIF(D26:D27,"&gt;0")))</f>
        <v>0</v>
      </c>
      <c r="E25" s="57" t="str">
        <f>IF(D25="","",VLOOKUP(D25,'Work Record'!$K$8:$L$17,2,TRUE))</f>
        <v>U</v>
      </c>
      <c r="F25" s="17"/>
      <c r="G25" s="108"/>
      <c r="H25" s="109"/>
      <c r="I25" s="110"/>
      <c r="J25" s="111"/>
      <c r="K25" s="9"/>
      <c r="N25" s="9" t="s">
        <v>70</v>
      </c>
      <c r="O25" s="9">
        <f>200-SUM(O23:O24)</f>
        <v>199</v>
      </c>
      <c r="P25" s="9">
        <f>200-SUM(P23:P24)</f>
        <v>199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ht="18" customHeight="1">
      <c r="A26" s="105"/>
      <c r="B26" s="87" t="s">
        <v>71</v>
      </c>
      <c r="C26" s="32" t="s">
        <v>72</v>
      </c>
      <c r="D26" s="30">
        <f>IF(ISERROR(SUMIF('Work Record'!D$8:D$112,B26,'Work Record'!G$8:G$112)/COUNTIF('Work Record'!D$8:D$112,B26)),0,SUMIF('Work Record'!D$8:D$112,B26,'Work Record'!G$8:G$112)/COUNTIF('Work Record'!D$8:D$112,B26))</f>
        <v>0</v>
      </c>
      <c r="E26" s="51" t="str">
        <f>IF(D26="","",VLOOKUP(D26,'Work Record'!$K$8:$L$17,2,TRUE))</f>
        <v>U</v>
      </c>
      <c r="F26" s="17"/>
      <c r="G26" s="112"/>
      <c r="H26" s="104"/>
      <c r="I26" s="110"/>
      <c r="J26" s="111"/>
      <c r="K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8" customHeight="1">
      <c r="A27" s="105"/>
      <c r="B27" s="87" t="s">
        <v>73</v>
      </c>
      <c r="C27" s="32" t="s">
        <v>74</v>
      </c>
      <c r="D27" s="30">
        <f>IF(ISERROR(SUMIF('Work Record'!D$8:D$112,B27,'Work Record'!G$8:G$112)/COUNTIF('Work Record'!D$8:D$112,B27)),0,SUMIF('Work Record'!D$8:D$112,B27,'Work Record'!G$8:G$112)/COUNTIF('Work Record'!D$8:D$112,B27))</f>
        <v>0</v>
      </c>
      <c r="E27" s="51" t="str">
        <f>IF(D27="","",VLOOKUP(D27,'Work Record'!$K$8:$L$17,2,TRUE))</f>
        <v>U</v>
      </c>
      <c r="F27" s="17"/>
      <c r="G27" s="112"/>
      <c r="H27" s="104"/>
      <c r="I27" s="110"/>
      <c r="J27" s="111"/>
      <c r="K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8" customHeight="1">
      <c r="A28" s="105"/>
      <c r="B28" s="127">
        <v>1.6</v>
      </c>
      <c r="C28" s="128" t="s">
        <v>75</v>
      </c>
      <c r="D28" s="129">
        <f>IF(ISERROR(
(SUMIF('Work Record'!D$8:D$112,B28,'Work Record'!G$8:G$112)+D29)/(COUNTIF('Work Record'!D$8:D$112,B28)+COUNTIF(D29,"&gt;0"))),0,(SUMIF('Work Record'!D$8:D$112,B28,'Work Record'!G$8:G$112)+D29)/(COUNTIF('Work Record'!D$8:D$112,B28)+COUNTIF(D29,"&gt;0")))</f>
        <v>0</v>
      </c>
      <c r="E28" s="130" t="str">
        <f>IF(D28="","",VLOOKUP(D28,'Work Record'!$K$8:$L$17,2,TRUE))</f>
        <v>U</v>
      </c>
      <c r="F28" s="17"/>
      <c r="G28" s="112"/>
      <c r="H28" s="104"/>
      <c r="I28" s="110"/>
      <c r="J28" s="111"/>
      <c r="K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8" thickBot="1">
      <c r="A29" s="105"/>
      <c r="B29" s="131" t="s">
        <v>76</v>
      </c>
      <c r="C29" s="132" t="s">
        <v>77</v>
      </c>
      <c r="D29" s="106">
        <f>IF(ISERROR(SUMIF('Work Record'!D$8:D$112,B29,'Work Record'!G$8:G$112)/COUNTIF('Work Record'!D$8:D$112,B29)),0,SUMIF('Work Record'!D$8:D$112,B29,'Work Record'!G$8:G$112)/COUNTIF('Work Record'!D$8:D$112,B29))</f>
        <v>0</v>
      </c>
      <c r="E29" s="58" t="str">
        <f>IF(D29="","",VLOOKUP(D29,'Work Record'!$K$8:$L$17,2,TRUE))</f>
        <v>U</v>
      </c>
      <c r="F29" s="17"/>
      <c r="G29" s="112"/>
      <c r="H29" s="104"/>
      <c r="I29" s="110"/>
      <c r="J29" s="111"/>
      <c r="K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8" customHeight="1">
      <c r="A30" s="17"/>
      <c r="B30" s="172" t="s">
        <v>78</v>
      </c>
      <c r="C30" s="172"/>
      <c r="D30" s="172"/>
      <c r="E30" s="172"/>
      <c r="F30" s="17"/>
      <c r="G30" s="112"/>
      <c r="H30" s="104"/>
      <c r="I30" s="110"/>
      <c r="J30" s="111"/>
      <c r="K30" s="9"/>
      <c r="M30" s="9" t="s">
        <v>79</v>
      </c>
      <c r="O30" s="9" t="s">
        <v>80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8" customHeight="1" thickBot="1">
      <c r="A31" s="17"/>
      <c r="B31" s="173"/>
      <c r="C31" s="173"/>
      <c r="D31" s="173"/>
      <c r="E31" s="173"/>
      <c r="F31" s="17"/>
      <c r="G31" s="112"/>
      <c r="H31" s="113"/>
      <c r="I31" s="110"/>
      <c r="J31" s="111"/>
      <c r="K31" s="9"/>
      <c r="M31" s="9" t="s">
        <v>81</v>
      </c>
      <c r="N31" s="9" t="s">
        <v>82</v>
      </c>
      <c r="O31" s="9" t="s">
        <v>81</v>
      </c>
      <c r="P31" s="9" t="s">
        <v>82</v>
      </c>
      <c r="V31" s="9"/>
      <c r="W31" s="9"/>
    </row>
    <row r="32" spans="1:33" ht="18" customHeight="1">
      <c r="A32" s="17"/>
      <c r="B32" s="34" t="s">
        <v>83</v>
      </c>
      <c r="C32" s="35"/>
      <c r="D32" s="35"/>
      <c r="E32" s="77"/>
      <c r="F32" s="17"/>
      <c r="G32" s="112"/>
      <c r="H32" s="104"/>
      <c r="I32" s="110"/>
      <c r="J32" s="111"/>
      <c r="K32" s="9"/>
      <c r="M32" s="9">
        <v>1</v>
      </c>
      <c r="N32" s="76">
        <f>D9</f>
        <v>0</v>
      </c>
      <c r="O32" s="9">
        <v>3</v>
      </c>
      <c r="P32" s="76">
        <f>I9</f>
        <v>0</v>
      </c>
      <c r="T32" s="9"/>
      <c r="U32" s="9"/>
      <c r="V32" s="9"/>
      <c r="W32" s="9"/>
    </row>
    <row r="33" spans="1:23" ht="18" customHeight="1">
      <c r="A33" s="17"/>
      <c r="B33" s="39">
        <v>0</v>
      </c>
      <c r="C33" s="72" t="s">
        <v>84</v>
      </c>
      <c r="D33" s="72"/>
      <c r="E33" s="40"/>
      <c r="F33" s="17"/>
      <c r="G33" s="112"/>
      <c r="H33" s="104"/>
      <c r="I33" s="110"/>
      <c r="J33" s="111"/>
      <c r="K33" s="9"/>
      <c r="M33" s="9">
        <v>2</v>
      </c>
      <c r="N33" s="76">
        <f>D14</f>
        <v>0</v>
      </c>
      <c r="O33" s="9">
        <v>4</v>
      </c>
      <c r="P33" s="76">
        <f>I18</f>
        <v>0</v>
      </c>
      <c r="T33" s="9"/>
      <c r="U33" s="9"/>
      <c r="V33" s="9"/>
      <c r="W33" s="9"/>
    </row>
    <row r="34" spans="1:23" ht="18" customHeight="1">
      <c r="A34" s="17"/>
      <c r="B34" s="39">
        <v>1</v>
      </c>
      <c r="C34" s="72" t="s">
        <v>85</v>
      </c>
      <c r="D34" s="72"/>
      <c r="E34" s="40"/>
      <c r="F34" s="17"/>
      <c r="G34" s="114"/>
      <c r="H34" s="115"/>
      <c r="I34" s="116"/>
      <c r="J34" s="117"/>
      <c r="K34" s="9"/>
      <c r="O34" s="9">
        <v>5</v>
      </c>
      <c r="P34" s="76">
        <f>I24</f>
        <v>0</v>
      </c>
      <c r="T34" s="9"/>
      <c r="U34" s="9"/>
      <c r="V34" s="9"/>
      <c r="W34" s="9"/>
    </row>
    <row r="35" spans="1:23" ht="18" customHeight="1">
      <c r="A35" s="17"/>
      <c r="B35" s="39">
        <v>2</v>
      </c>
      <c r="C35" s="72" t="s">
        <v>86</v>
      </c>
      <c r="D35" s="72"/>
      <c r="E35" s="40"/>
      <c r="K35" s="9"/>
      <c r="O35" s="9">
        <v>6</v>
      </c>
      <c r="P35" s="76">
        <f>I25</f>
        <v>0</v>
      </c>
      <c r="T35" s="9"/>
      <c r="U35" s="9"/>
      <c r="V35" s="9"/>
      <c r="W35" s="9"/>
    </row>
    <row r="36" spans="1:23" ht="18" customHeight="1" thickBot="1">
      <c r="A36" s="17"/>
      <c r="B36" s="78"/>
      <c r="C36" s="42"/>
      <c r="D36" s="42"/>
      <c r="E36" s="43"/>
      <c r="I36" s="33"/>
      <c r="J36" s="33"/>
      <c r="K36" s="33"/>
      <c r="L36" s="83"/>
      <c r="O36" s="9">
        <v>7</v>
      </c>
      <c r="P36" s="76">
        <f>I31</f>
        <v>0</v>
      </c>
      <c r="Q36" s="83"/>
      <c r="R36" s="83"/>
      <c r="S36" s="83"/>
      <c r="T36" s="33"/>
      <c r="U36" s="33"/>
      <c r="V36" s="33"/>
      <c r="W36" s="17"/>
    </row>
    <row r="37" spans="1:23" ht="18" customHeight="1">
      <c r="A37" s="17"/>
      <c r="B37" s="37" t="s">
        <v>87</v>
      </c>
      <c r="C37" s="38"/>
      <c r="D37" s="38"/>
      <c r="E37" s="36"/>
      <c r="L37" s="84"/>
      <c r="O37" s="9">
        <v>8</v>
      </c>
      <c r="P37" s="76">
        <f>I34</f>
        <v>0</v>
      </c>
      <c r="Q37" s="84"/>
      <c r="R37" s="84"/>
      <c r="S37" s="84"/>
      <c r="T37" s="72"/>
      <c r="U37" s="72"/>
      <c r="V37" s="72"/>
      <c r="W37" s="17"/>
    </row>
    <row r="38" spans="1:23" ht="18" customHeight="1">
      <c r="A38" s="17"/>
      <c r="B38" s="41">
        <v>0</v>
      </c>
      <c r="C38" s="72" t="s">
        <v>88</v>
      </c>
      <c r="D38" s="72"/>
      <c r="E38" s="40"/>
      <c r="L38" s="84"/>
      <c r="Q38" s="84"/>
      <c r="R38" s="84"/>
      <c r="S38" s="84"/>
      <c r="T38" s="72"/>
      <c r="U38" s="72"/>
      <c r="V38" s="72"/>
      <c r="W38" s="17"/>
    </row>
    <row r="39" spans="1:23" ht="18" customHeight="1">
      <c r="A39" s="17"/>
      <c r="B39" s="41">
        <v>1</v>
      </c>
      <c r="C39" s="72" t="s">
        <v>89</v>
      </c>
      <c r="D39" s="72"/>
      <c r="E39" s="40"/>
      <c r="L39" s="84"/>
      <c r="M39" s="84"/>
      <c r="N39" s="84"/>
      <c r="O39" s="84"/>
      <c r="P39" s="84"/>
      <c r="Q39" s="84"/>
      <c r="R39" s="84"/>
      <c r="S39" s="84"/>
      <c r="T39" s="72"/>
      <c r="U39" s="72"/>
      <c r="V39" s="72"/>
      <c r="W39" s="17"/>
    </row>
    <row r="40" spans="1:23" ht="18" customHeight="1">
      <c r="A40" s="17"/>
      <c r="B40" s="41">
        <v>2</v>
      </c>
      <c r="C40" s="72" t="s">
        <v>90</v>
      </c>
      <c r="D40" s="72"/>
      <c r="E40" s="40"/>
      <c r="L40" s="84"/>
      <c r="M40" s="84"/>
      <c r="N40" s="84"/>
      <c r="O40" s="84"/>
      <c r="P40" s="84"/>
      <c r="Q40" s="84"/>
      <c r="R40" s="84"/>
      <c r="S40" s="84"/>
      <c r="T40" s="72"/>
      <c r="U40" s="72"/>
      <c r="V40" s="72"/>
      <c r="W40" s="17"/>
    </row>
    <row r="41" spans="1:23" ht="18" customHeight="1">
      <c r="A41" s="17"/>
      <c r="B41" s="41">
        <v>3</v>
      </c>
      <c r="C41" s="72" t="s">
        <v>91</v>
      </c>
      <c r="D41" s="72"/>
      <c r="E41" s="40"/>
      <c r="L41" s="84"/>
      <c r="M41" s="84"/>
      <c r="N41" s="84"/>
      <c r="O41" s="84"/>
      <c r="P41" s="84"/>
      <c r="Q41" s="84"/>
      <c r="R41" s="84"/>
      <c r="S41" s="84"/>
      <c r="T41" s="72"/>
      <c r="U41" s="72"/>
      <c r="V41" s="72"/>
      <c r="W41" s="17"/>
    </row>
    <row r="42" spans="1:23" ht="18" customHeight="1">
      <c r="A42" s="17"/>
      <c r="B42" s="41">
        <v>4</v>
      </c>
      <c r="C42" s="72" t="s">
        <v>92</v>
      </c>
      <c r="D42" s="72"/>
      <c r="E42" s="40"/>
      <c r="L42" s="84"/>
      <c r="M42" s="84"/>
      <c r="N42" s="84"/>
      <c r="O42" s="84"/>
      <c r="P42" s="84"/>
      <c r="Q42" s="84"/>
      <c r="R42" s="84"/>
      <c r="S42" s="84"/>
      <c r="T42" s="72"/>
      <c r="U42" s="72"/>
      <c r="V42" s="72"/>
      <c r="W42" s="17"/>
    </row>
    <row r="43" spans="1:23" ht="18" customHeight="1" thickBot="1">
      <c r="A43" s="17"/>
      <c r="B43" s="44"/>
      <c r="C43" s="42"/>
      <c r="D43" s="42"/>
      <c r="E43" s="43"/>
      <c r="L43" s="84"/>
      <c r="M43" s="84"/>
      <c r="N43" s="84"/>
      <c r="O43" s="84"/>
      <c r="P43" s="84"/>
      <c r="Q43" s="84"/>
      <c r="R43" s="84"/>
      <c r="S43" s="84"/>
      <c r="T43" s="72"/>
      <c r="U43" s="72"/>
      <c r="V43" s="72"/>
      <c r="W43" s="17"/>
    </row>
    <row r="44" spans="1:23" ht="18" customHeight="1">
      <c r="A44" s="17"/>
      <c r="L44" s="84"/>
      <c r="M44" s="84"/>
      <c r="N44" s="84"/>
      <c r="O44" s="84"/>
      <c r="P44" s="84"/>
      <c r="Q44" s="84"/>
      <c r="R44" s="84"/>
      <c r="S44" s="84"/>
      <c r="T44" s="72"/>
      <c r="U44" s="72"/>
      <c r="V44" s="72"/>
      <c r="W44" s="17"/>
    </row>
    <row r="45" spans="1:23" ht="18" hidden="1" customHeight="1">
      <c r="A45" s="17"/>
      <c r="L45" s="84"/>
      <c r="M45" s="84"/>
      <c r="N45" s="84"/>
      <c r="O45" s="84"/>
      <c r="P45" s="84"/>
      <c r="Q45" s="84"/>
      <c r="R45" s="84"/>
      <c r="S45" s="84"/>
      <c r="T45" s="72"/>
      <c r="U45" s="72"/>
      <c r="V45" s="72"/>
      <c r="W45" s="17"/>
    </row>
    <row r="46" spans="1:23" ht="18" hidden="1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T46" s="17"/>
      <c r="U46" s="17"/>
      <c r="V46" s="17"/>
      <c r="W46" s="17"/>
    </row>
    <row r="47" spans="1:23" ht="18" hidden="1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T47" s="17"/>
      <c r="U47" s="17"/>
      <c r="V47" s="17"/>
      <c r="W47" s="17"/>
    </row>
    <row r="48" spans="1:23" ht="18" hidden="1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T48" s="17"/>
      <c r="U48" s="17"/>
      <c r="V48" s="17"/>
      <c r="W48" s="17"/>
    </row>
    <row r="49" spans="1:23" ht="18" hidden="1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T49" s="17"/>
      <c r="U49" s="17"/>
      <c r="V49" s="17"/>
      <c r="W49" s="17"/>
    </row>
    <row r="50" spans="1:23" ht="18" hidden="1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T50" s="17"/>
      <c r="U50" s="17"/>
      <c r="V50" s="17"/>
      <c r="W50" s="17"/>
    </row>
    <row r="51" spans="1:23" ht="18" hidden="1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T51" s="17"/>
      <c r="U51" s="17"/>
      <c r="V51" s="17"/>
      <c r="W51" s="17"/>
    </row>
    <row r="52" spans="1:23" ht="18" hidden="1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T52" s="17"/>
      <c r="U52" s="17"/>
      <c r="V52" s="17"/>
      <c r="W52" s="17"/>
    </row>
    <row r="53" spans="1:23" ht="18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T53" s="17"/>
      <c r="U53" s="17"/>
      <c r="V53" s="17"/>
      <c r="W53" s="17"/>
    </row>
    <row r="54" spans="1:23" ht="18" hidden="1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T54" s="17"/>
      <c r="U54" s="17"/>
      <c r="V54" s="17"/>
      <c r="W54" s="17"/>
    </row>
    <row r="55" spans="1:23" ht="18" hidden="1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T55" s="17"/>
      <c r="U55" s="17"/>
      <c r="V55" s="17"/>
      <c r="W55" s="17"/>
    </row>
    <row r="56" spans="1:23" ht="18" hidden="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T56" s="17"/>
      <c r="U56" s="17"/>
      <c r="V56" s="17"/>
      <c r="W56" s="17"/>
    </row>
    <row r="57" spans="1:23" ht="18" hidden="1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T57" s="17"/>
      <c r="U57" s="17"/>
      <c r="V57" s="17"/>
      <c r="W57" s="17"/>
    </row>
    <row r="58" spans="1:23" ht="18" hidden="1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T58" s="17"/>
      <c r="U58" s="17"/>
      <c r="V58" s="17"/>
      <c r="W58" s="17"/>
    </row>
    <row r="59" spans="1:23" ht="18" hidden="1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T59" s="17"/>
      <c r="U59" s="17"/>
      <c r="V59" s="17"/>
      <c r="W59" s="17"/>
    </row>
    <row r="60" spans="1:23" ht="18" hidden="1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T60" s="17"/>
      <c r="U60" s="17"/>
      <c r="V60" s="17"/>
      <c r="W60" s="17"/>
    </row>
    <row r="61" spans="1:23" ht="18" hidden="1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T61" s="17"/>
      <c r="U61" s="17"/>
      <c r="V61" s="17"/>
      <c r="W61" s="17"/>
    </row>
    <row r="62" spans="1:23" ht="18" hidden="1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T62" s="17"/>
      <c r="U62" s="17"/>
      <c r="V62" s="17"/>
      <c r="W62" s="17"/>
    </row>
    <row r="63" spans="1:23" ht="18" hidden="1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T63" s="17"/>
      <c r="U63" s="17"/>
      <c r="V63" s="17"/>
      <c r="W63" s="17"/>
    </row>
  </sheetData>
  <sheetProtection algorithmName="SHA-512" hashValue="JRgc+RZAuziJuSvGpYn5is0cW4kVBnbYOpWmby0tfWSC3Hncr7i2dQ3TtPueldQf9lZot+dPywWeO8UKsOosPw==" saltValue="1eJJ2tIaDExGstxYEDIT2w==" spinCount="100000" sheet="1" objects="1" scenarios="1" selectLockedCells="1"/>
  <mergeCells count="8">
    <mergeCell ref="B30:E31"/>
    <mergeCell ref="B7:E7"/>
    <mergeCell ref="G7:J7"/>
    <mergeCell ref="B2:Q2"/>
    <mergeCell ref="E4:J4"/>
    <mergeCell ref="E5:J5"/>
    <mergeCell ref="B4:C4"/>
    <mergeCell ref="B5:C5"/>
  </mergeCells>
  <dataValidations count="1">
    <dataValidation type="list" allowBlank="1" showInputMessage="1" showErrorMessage="1" prompt="Select from down list" sqref="G6:H6 J7 E7 G8:H8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portrait" r:id="rId1"/>
  <ignoredErrors>
    <ignoredError sqref="D19 D28 I13 I17 I20 I22 D25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ECC6CBA-E5B3-4063-BFA8-6361B69C0EEB}">
            <x14:iconSet custom="1">
              <x14:cfvo type="percent">
                <xm:f>0</xm:f>
              </x14:cfvo>
              <x14:cfvo type="num">
                <xm:f>$E$5</xm:f>
              </x14:cfvo>
              <x14:cfvo type="num">
                <xm:f>$E$5</xm:f>
              </x14:cfvo>
              <x14:cfIcon iconSet="3Arrows" iconId="0"/>
              <x14:cfIcon iconSet="3Arrows" iconId="1"/>
              <x14:cfIcon iconSet="3Arrows" iconId="2"/>
            </x14:iconSet>
          </x14:cfRule>
          <xm:sqref>J10:J12 J14:J16 J18:J19 J21 J23:J34</xm:sqref>
        </x14:conditionalFormatting>
        <x14:conditionalFormatting xmlns:xm="http://schemas.microsoft.com/office/excel/2006/main">
          <x14:cfRule type="iconSet" priority="3" id="{5B0D5390-5EEC-4465-83C0-B9BDBD832CF5}">
            <x14:iconSet custom="1">
              <x14:cfvo type="percent">
                <xm:f>0</xm:f>
              </x14:cfvo>
              <x14:cfvo type="num">
                <xm:f>$E$5</xm:f>
              </x14:cfvo>
              <x14:cfvo type="num" gte="0">
                <xm:f>$E$5</xm:f>
              </x14:cfvo>
              <x14:cfIcon iconSet="3Arrows" iconId="0"/>
              <x14:cfIcon iconSet="3Arrows" iconId="1"/>
              <x14:cfIcon iconSet="3Arrows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" id="{DA9328B8-2719-477E-B4EF-CCBACE06456A}">
            <x14:iconSet custom="1">
              <x14:cfvo type="percent">
                <xm:f>0</xm:f>
              </x14:cfvo>
              <x14:cfvo type="num">
                <xm:f>$E$5</xm:f>
              </x14:cfvo>
              <x14:cfvo type="num" gte="0">
                <xm:f>$E$5</xm:f>
              </x14:cfvo>
              <x14:cfIcon iconSet="3Arrows" iconId="0"/>
              <x14:cfIcon iconSet="3Arrows" iconId="1"/>
              <x14:cfIcon iconSet="3Arrows" iconId="2"/>
            </x14:iconSet>
          </x14:cfRule>
          <xm:sqref>E25</xm:sqref>
        </x14:conditionalFormatting>
        <x14:conditionalFormatting xmlns:xm="http://schemas.microsoft.com/office/excel/2006/main">
          <x14:cfRule type="iconSet" priority="1" id="{000FAF80-61CD-4395-8883-0C0A0B94E4C3}">
            <x14:iconSet custom="1">
              <x14:cfvo type="percent">
                <xm:f>0</xm:f>
              </x14:cfvo>
              <x14:cfvo type="num">
                <xm:f>$E$5</xm:f>
              </x14:cfvo>
              <x14:cfvo type="num" gte="0">
                <xm:f>$E$5</xm:f>
              </x14:cfvo>
              <x14:cfIcon iconSet="3Arrows" iconId="0"/>
              <x14:cfIcon iconSet="3Arrows" iconId="1"/>
              <x14:cfIcon iconSet="3Arrows" iconId="2"/>
            </x14:iconSet>
          </x14:cfRule>
          <xm:sqref>E28</xm:sqref>
        </x14:conditionalFormatting>
        <x14:conditionalFormatting xmlns:xm="http://schemas.microsoft.com/office/excel/2006/main">
          <x14:cfRule type="iconSet" priority="721" id="{C49D0042-5AD0-4021-9D87-45AE9242144E}">
            <x14:iconSet custom="1">
              <x14:cfvo type="percent">
                <xm:f>0</xm:f>
              </x14:cfvo>
              <x14:cfvo type="num">
                <xm:f>$E$5</xm:f>
              </x14:cfvo>
              <x14:cfvo type="num" gte="0">
                <xm:f>$E$5</xm:f>
              </x14:cfvo>
              <x14:cfIcon iconSet="3Arrows" iconId="0"/>
              <x14:cfIcon iconSet="3Arrows" iconId="1"/>
              <x14:cfIcon iconSet="3Arrows" iconId="2"/>
            </x14:iconSet>
          </x14:cfRule>
          <xm:sqref>E9:E21 E23:E24 E26:E27 E29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rom down list" xr:uid="{7561C200-914E-4A45-A7B7-A262FE0E08C4}">
          <x14:formula1>
            <xm:f>'Work Record'!$L$9:$L$17</xm:f>
          </x14:formula1>
          <xm:sqref>E5:J5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971B-C0ED-4396-B4D2-C514B1BDF3A1}">
  <sheetPr>
    <tabColor rgb="FFFFFF00"/>
    <pageSetUpPr fitToPage="1"/>
  </sheetPr>
  <dimension ref="A1:K39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855468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6384" width="9.140625" style="1" hidden="1"/>
  </cols>
  <sheetData>
    <row r="1" spans="2:11"/>
    <row r="2" spans="2:11" s="5" customFormat="1" ht="54" customHeight="1">
      <c r="B2" s="209" t="str">
        <f>"Unit 2.2 - Programming fundamentals tracker for "&amp;'My Progress'!E4</f>
        <v>Unit 2.2 - Programming fundamentals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54" t="s">
        <v>105</v>
      </c>
      <c r="C4" s="55" t="s">
        <v>106</v>
      </c>
      <c r="D4" s="221" t="s">
        <v>281</v>
      </c>
      <c r="E4" s="222"/>
    </row>
    <row r="5" spans="2:11" ht="19.899999999999999">
      <c r="B5" s="16">
        <v>0</v>
      </c>
      <c r="C5" s="13">
        <v>0</v>
      </c>
      <c r="D5" s="195" t="s">
        <v>282</v>
      </c>
      <c r="E5" s="196"/>
    </row>
    <row r="6" spans="2:11" ht="19.899999999999999">
      <c r="B6" s="16">
        <v>0</v>
      </c>
      <c r="C6" s="13">
        <v>0</v>
      </c>
      <c r="D6" s="210" t="s">
        <v>283</v>
      </c>
      <c r="E6" s="211"/>
    </row>
    <row r="7" spans="2:11" ht="19.899999999999999">
      <c r="B7" s="16">
        <v>0</v>
      </c>
      <c r="C7" s="13">
        <v>0</v>
      </c>
      <c r="D7" s="141"/>
      <c r="E7" s="142" t="s">
        <v>284</v>
      </c>
    </row>
    <row r="8" spans="2:11" ht="19.899999999999999">
      <c r="B8" s="16">
        <v>0</v>
      </c>
      <c r="C8" s="13">
        <v>0</v>
      </c>
      <c r="D8" s="141"/>
      <c r="E8" s="142" t="s">
        <v>285</v>
      </c>
    </row>
    <row r="9" spans="2:11" ht="19.899999999999999">
      <c r="B9" s="16">
        <v>0</v>
      </c>
      <c r="C9" s="13">
        <v>0</v>
      </c>
      <c r="D9" s="141"/>
      <c r="E9" s="142" t="s">
        <v>286</v>
      </c>
    </row>
    <row r="10" spans="2:11" ht="19.899999999999999">
      <c r="B10" s="16">
        <v>0</v>
      </c>
      <c r="C10" s="13">
        <v>0</v>
      </c>
      <c r="D10" s="197" t="s">
        <v>287</v>
      </c>
      <c r="E10" s="198"/>
    </row>
    <row r="11" spans="2:11" ht="19.899999999999999">
      <c r="B11" s="16">
        <v>0</v>
      </c>
      <c r="C11" s="13">
        <v>0</v>
      </c>
      <c r="D11" s="197" t="s">
        <v>288</v>
      </c>
      <c r="E11" s="198"/>
    </row>
    <row r="12" spans="2:11" ht="19.899999999999999">
      <c r="B12" s="199" t="s">
        <v>120</v>
      </c>
      <c r="C12" s="200"/>
      <c r="D12" s="200"/>
      <c r="E12" s="201"/>
    </row>
    <row r="13" spans="2:11" ht="99.95" customHeight="1" thickBot="1">
      <c r="B13" s="202"/>
      <c r="C13" s="203"/>
      <c r="D13" s="203"/>
      <c r="E13" s="204"/>
    </row>
    <row r="14" spans="2:11" ht="15" thickBot="1">
      <c r="D14" s="2"/>
    </row>
    <row r="15" spans="2:11" ht="18.600000000000001" thickBot="1">
      <c r="B15" s="54" t="s">
        <v>105</v>
      </c>
      <c r="C15" s="55" t="s">
        <v>106</v>
      </c>
      <c r="D15" s="221" t="s">
        <v>289</v>
      </c>
      <c r="E15" s="222"/>
    </row>
    <row r="16" spans="2:11" ht="19.5" customHeight="1">
      <c r="B16" s="12">
        <v>0</v>
      </c>
      <c r="C16" s="8">
        <v>0</v>
      </c>
      <c r="D16" s="210" t="s">
        <v>290</v>
      </c>
      <c r="E16" s="211"/>
    </row>
    <row r="17" spans="2:5" ht="19.5" customHeight="1">
      <c r="B17" s="12">
        <v>0</v>
      </c>
      <c r="C17" s="8">
        <v>0</v>
      </c>
      <c r="D17" s="144"/>
      <c r="E17" s="145" t="s">
        <v>291</v>
      </c>
    </row>
    <row r="18" spans="2:5" ht="19.5" customHeight="1">
      <c r="B18" s="12">
        <v>0</v>
      </c>
      <c r="C18" s="8">
        <v>0</v>
      </c>
      <c r="D18" s="146"/>
      <c r="E18" s="147" t="s">
        <v>292</v>
      </c>
    </row>
    <row r="19" spans="2:5" ht="19.5" customHeight="1">
      <c r="B19" s="12">
        <v>0</v>
      </c>
      <c r="C19" s="8">
        <v>0</v>
      </c>
      <c r="D19" s="141"/>
      <c r="E19" s="142" t="s">
        <v>293</v>
      </c>
    </row>
    <row r="20" spans="2:5" ht="19.5" customHeight="1">
      <c r="B20" s="12">
        <v>0</v>
      </c>
      <c r="C20" s="8">
        <v>0</v>
      </c>
      <c r="D20" s="146"/>
      <c r="E20" s="147" t="s">
        <v>294</v>
      </c>
    </row>
    <row r="21" spans="2:5" ht="19.5" customHeight="1">
      <c r="B21" s="12">
        <v>0</v>
      </c>
      <c r="C21" s="8">
        <v>0</v>
      </c>
      <c r="D21" s="141"/>
      <c r="E21" s="142" t="s">
        <v>295</v>
      </c>
    </row>
    <row r="22" spans="2:5" ht="19.899999999999999">
      <c r="B22" s="214" t="s">
        <v>120</v>
      </c>
      <c r="C22" s="215"/>
      <c r="D22" s="215"/>
      <c r="E22" s="216"/>
    </row>
    <row r="23" spans="2:5" ht="99.95" customHeight="1" thickBot="1">
      <c r="B23" s="202"/>
      <c r="C23" s="203"/>
      <c r="D23" s="203"/>
      <c r="E23" s="204"/>
    </row>
    <row r="24" spans="2:5" ht="15" thickBot="1"/>
    <row r="25" spans="2:5" ht="18.600000000000001" thickBot="1">
      <c r="B25" s="68" t="s">
        <v>105</v>
      </c>
      <c r="C25" s="69" t="s">
        <v>106</v>
      </c>
      <c r="D25" s="217" t="s">
        <v>296</v>
      </c>
      <c r="E25" s="218"/>
    </row>
    <row r="26" spans="2:5" ht="19.5" customHeight="1">
      <c r="B26" s="10">
        <v>0</v>
      </c>
      <c r="C26" s="11">
        <v>0</v>
      </c>
      <c r="D26" s="246" t="s">
        <v>297</v>
      </c>
      <c r="E26" s="247"/>
    </row>
    <row r="27" spans="2:5" ht="19.5" customHeight="1">
      <c r="B27" s="16">
        <v>0</v>
      </c>
      <c r="C27" s="13">
        <v>0</v>
      </c>
      <c r="D27" s="210" t="s">
        <v>298</v>
      </c>
      <c r="E27" s="211"/>
    </row>
    <row r="28" spans="2:5" ht="19.5" customHeight="1">
      <c r="B28" s="16">
        <v>0</v>
      </c>
      <c r="C28" s="13">
        <v>0</v>
      </c>
      <c r="D28" s="98"/>
      <c r="E28" s="98" t="s">
        <v>299</v>
      </c>
    </row>
    <row r="29" spans="2:5" ht="19.5" customHeight="1">
      <c r="B29" s="16">
        <v>0</v>
      </c>
      <c r="C29" s="13">
        <v>0</v>
      </c>
      <c r="D29" s="98"/>
      <c r="E29" s="98" t="s">
        <v>300</v>
      </c>
    </row>
    <row r="30" spans="2:5" ht="19.5" customHeight="1">
      <c r="B30" s="16">
        <v>0</v>
      </c>
      <c r="C30" s="13">
        <v>0</v>
      </c>
      <c r="D30" s="98"/>
      <c r="E30" s="98" t="s">
        <v>301</v>
      </c>
    </row>
    <row r="31" spans="2:5" ht="19.5" customHeight="1">
      <c r="B31" s="16">
        <v>0</v>
      </c>
      <c r="C31" s="13">
        <v>0</v>
      </c>
      <c r="D31" s="98"/>
      <c r="E31" s="98" t="s">
        <v>302</v>
      </c>
    </row>
    <row r="32" spans="2:5" ht="19.5" customHeight="1">
      <c r="B32" s="16">
        <v>0</v>
      </c>
      <c r="C32" s="13">
        <v>0</v>
      </c>
      <c r="D32" s="197" t="s">
        <v>303</v>
      </c>
      <c r="E32" s="198"/>
    </row>
    <row r="33" spans="2:5" ht="19.5" customHeight="1">
      <c r="B33" s="16">
        <v>0</v>
      </c>
      <c r="C33" s="13">
        <v>0</v>
      </c>
      <c r="D33" s="197" t="s">
        <v>304</v>
      </c>
      <c r="E33" s="198"/>
    </row>
    <row r="34" spans="2:5" ht="19.5" customHeight="1">
      <c r="B34" s="16">
        <v>0</v>
      </c>
      <c r="C34" s="13">
        <v>0</v>
      </c>
      <c r="D34" s="197" t="s">
        <v>305</v>
      </c>
      <c r="E34" s="198"/>
    </row>
    <row r="35" spans="2:5" ht="19.5" customHeight="1">
      <c r="B35" s="16">
        <v>0</v>
      </c>
      <c r="C35" s="13">
        <v>0</v>
      </c>
      <c r="D35" s="197" t="s">
        <v>306</v>
      </c>
      <c r="E35" s="198"/>
    </row>
    <row r="36" spans="2:5" ht="19.5" customHeight="1">
      <c r="B36" s="16">
        <v>0</v>
      </c>
      <c r="C36" s="13">
        <v>0</v>
      </c>
      <c r="D36" s="197" t="s">
        <v>307</v>
      </c>
      <c r="E36" s="198"/>
    </row>
    <row r="37" spans="2:5" ht="19.899999999999999">
      <c r="B37" s="199" t="s">
        <v>120</v>
      </c>
      <c r="C37" s="200"/>
      <c r="D37" s="200"/>
      <c r="E37" s="201"/>
    </row>
    <row r="38" spans="2:5" ht="99.95" customHeight="1" thickBot="1">
      <c r="B38" s="202"/>
      <c r="C38" s="203"/>
      <c r="D38" s="203"/>
      <c r="E38" s="204"/>
    </row>
    <row r="39" spans="2:5"/>
  </sheetData>
  <mergeCells count="22">
    <mergeCell ref="B2:E2"/>
    <mergeCell ref="D4:E4"/>
    <mergeCell ref="D5:E5"/>
    <mergeCell ref="D6:E6"/>
    <mergeCell ref="D10:E10"/>
    <mergeCell ref="D11:E11"/>
    <mergeCell ref="B12:E12"/>
    <mergeCell ref="B13:E13"/>
    <mergeCell ref="D15:E15"/>
    <mergeCell ref="D16:E16"/>
    <mergeCell ref="D35:E35"/>
    <mergeCell ref="D36:E36"/>
    <mergeCell ref="B37:E37"/>
    <mergeCell ref="B38:E38"/>
    <mergeCell ref="B22:E22"/>
    <mergeCell ref="B23:E23"/>
    <mergeCell ref="D25:E25"/>
    <mergeCell ref="D26:E26"/>
    <mergeCell ref="D27:E27"/>
    <mergeCell ref="D33:E33"/>
    <mergeCell ref="D34:E34"/>
    <mergeCell ref="D32:E32"/>
  </mergeCells>
  <conditionalFormatting sqref="B13">
    <cfRule type="iconSet" priority="99">
      <iconSet iconSet="3Symbols" showValue="0">
        <cfvo type="percent" val="0"/>
        <cfvo type="num" val="1"/>
        <cfvo type="num" val="2"/>
      </iconSet>
    </cfRule>
  </conditionalFormatting>
  <conditionalFormatting sqref="B23">
    <cfRule type="iconSet" priority="98">
      <iconSet iconSet="3Symbols" showValue="0">
        <cfvo type="percent" val="0"/>
        <cfvo type="num" val="1"/>
        <cfvo type="num" val="2"/>
      </iconSet>
    </cfRule>
  </conditionalFormatting>
  <conditionalFormatting sqref="B38">
    <cfRule type="iconSet" priority="97">
      <iconSet iconSet="3Symbols" showValue="0">
        <cfvo type="percent" val="0"/>
        <cfvo type="num" val="1"/>
        <cfvo type="num" val="2"/>
      </iconSet>
    </cfRule>
  </conditionalFormatting>
  <conditionalFormatting sqref="C16">
    <cfRule type="iconSet" priority="7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6">
    <cfRule type="iconSet" priority="80">
      <iconSet iconSet="3Symbols" showValue="0">
        <cfvo type="percent" val="0"/>
        <cfvo type="num" val="1"/>
        <cfvo type="num" val="2"/>
      </iconSet>
    </cfRule>
  </conditionalFormatting>
  <conditionalFormatting sqref="C21">
    <cfRule type="iconSet" priority="8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1">
    <cfRule type="iconSet" priority="82">
      <iconSet iconSet="3Symbols" showValue="0">
        <cfvo type="percent" val="0"/>
        <cfvo type="num" val="1"/>
        <cfvo type="num" val="2"/>
      </iconSet>
    </cfRule>
  </conditionalFormatting>
  <conditionalFormatting sqref="C17">
    <cfRule type="iconSet" priority="7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7">
    <cfRule type="iconSet" priority="76">
      <iconSet iconSet="3Symbols" showValue="0">
        <cfvo type="percent" val="0"/>
        <cfvo type="num" val="1"/>
        <cfvo type="num" val="2"/>
      </iconSet>
    </cfRule>
  </conditionalFormatting>
  <conditionalFormatting sqref="C20">
    <cfRule type="iconSet" priority="7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0">
    <cfRule type="iconSet" priority="78">
      <iconSet iconSet="3Symbols" showValue="0">
        <cfvo type="percent" val="0"/>
        <cfvo type="num" val="1"/>
        <cfvo type="num" val="2"/>
      </iconSet>
    </cfRule>
  </conditionalFormatting>
  <conditionalFormatting sqref="B26">
    <cfRule type="iconSet" priority="69">
      <iconSet iconSet="3Symbols" showValue="0">
        <cfvo type="percent" val="0"/>
        <cfvo type="num" val="1"/>
        <cfvo type="num" val="2"/>
      </iconSet>
    </cfRule>
  </conditionalFormatting>
  <conditionalFormatting sqref="C26">
    <cfRule type="iconSet" priority="7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5">
    <cfRule type="iconSet" priority="67">
      <iconSet iconSet="3Symbols" showValue="0">
        <cfvo type="percent" val="0"/>
        <cfvo type="num" val="1"/>
        <cfvo type="num" val="2"/>
      </iconSet>
    </cfRule>
  </conditionalFormatting>
  <conditionalFormatting sqref="C35">
    <cfRule type="iconSet" priority="6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1">
    <cfRule type="iconSet" priority="59">
      <iconSet iconSet="3Symbols" showValue="0">
        <cfvo type="percent" val="0"/>
        <cfvo type="num" val="1"/>
        <cfvo type="num" val="2"/>
      </iconSet>
    </cfRule>
  </conditionalFormatting>
  <conditionalFormatting sqref="C31">
    <cfRule type="iconSet" priority="6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0">
    <cfRule type="iconSet" priority="55">
      <iconSet iconSet="3Symbols" showValue="0">
        <cfvo type="percent" val="0"/>
        <cfvo type="num" val="1"/>
        <cfvo type="num" val="2"/>
      </iconSet>
    </cfRule>
  </conditionalFormatting>
  <conditionalFormatting sqref="C30">
    <cfRule type="iconSet" priority="5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8">
    <cfRule type="iconSet" priority="53">
      <iconSet iconSet="3Symbols" showValue="0">
        <cfvo type="percent" val="0"/>
        <cfvo type="num" val="1"/>
        <cfvo type="num" val="2"/>
      </iconSet>
    </cfRule>
  </conditionalFormatting>
  <conditionalFormatting sqref="C28">
    <cfRule type="iconSet" priority="5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9">
    <cfRule type="iconSet" priority="51">
      <iconSet iconSet="3Symbols" showValue="0">
        <cfvo type="percent" val="0"/>
        <cfvo type="num" val="1"/>
        <cfvo type="num" val="2"/>
      </iconSet>
    </cfRule>
  </conditionalFormatting>
  <conditionalFormatting sqref="C29">
    <cfRule type="iconSet" priority="5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6">
    <cfRule type="iconSet" priority="49">
      <iconSet iconSet="3Symbols" showValue="0">
        <cfvo type="percent" val="0"/>
        <cfvo type="num" val="1"/>
        <cfvo type="num" val="2"/>
      </iconSet>
    </cfRule>
  </conditionalFormatting>
  <conditionalFormatting sqref="C36">
    <cfRule type="iconSet" priority="5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7 B25">
    <cfRule type="iconSet" priority="106">
      <iconSet iconSet="3Symbols" showValue="0">
        <cfvo type="percent" val="0"/>
        <cfvo type="num" val="1"/>
        <cfvo type="num" val="2"/>
      </iconSet>
    </cfRule>
  </conditionalFormatting>
  <conditionalFormatting sqref="C25">
    <cfRule type="iconSet" priority="10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8:C9">
    <cfRule type="iconSet" priority="1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:B9">
    <cfRule type="iconSet" priority="14">
      <iconSet iconSet="3Symbols" showValue="0">
        <cfvo type="percent" val="0"/>
        <cfvo type="num" val="1"/>
        <cfvo type="num" val="2"/>
      </iconSet>
    </cfRule>
  </conditionalFormatting>
  <conditionalFormatting sqref="C19">
    <cfRule type="iconSet" priority="1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9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C18">
    <cfRule type="iconSet" priority="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8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C15">
    <cfRule type="iconSet" priority="85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2 B15">
    <cfRule type="iconSet" priority="855">
      <iconSet iconSet="3Symbols" showValue="0">
        <cfvo type="percent" val="0"/>
        <cfvo type="num" val="1"/>
        <cfvo type="num" val="2"/>
      </iconSet>
    </cfRule>
  </conditionalFormatting>
  <conditionalFormatting sqref="B27">
    <cfRule type="iconSet" priority="7">
      <iconSet iconSet="3Symbols" showValue="0">
        <cfvo type="percent" val="0"/>
        <cfvo type="num" val="1"/>
        <cfvo type="num" val="2"/>
      </iconSet>
    </cfRule>
  </conditionalFormatting>
  <conditionalFormatting sqref="C27">
    <cfRule type="iconSet" priority="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3">
    <cfRule type="iconSet" priority="5">
      <iconSet iconSet="3Symbols" showValue="0">
        <cfvo type="percent" val="0"/>
        <cfvo type="num" val="1"/>
        <cfvo type="num" val="2"/>
      </iconSet>
    </cfRule>
  </conditionalFormatting>
  <conditionalFormatting sqref="C33">
    <cfRule type="iconSet" priority="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4">
    <cfRule type="iconSet" priority="3">
      <iconSet iconSet="3Symbols" showValue="0">
        <cfvo type="percent" val="0"/>
        <cfvo type="num" val="1"/>
        <cfvo type="num" val="2"/>
      </iconSet>
    </cfRule>
  </conditionalFormatting>
  <conditionalFormatting sqref="C34">
    <cfRule type="iconSet" priority="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2">
    <cfRule type="iconSet" priority="1">
      <iconSet iconSet="3Symbols" showValue="0">
        <cfvo type="percent" val="0"/>
        <cfvo type="num" val="1"/>
        <cfvo type="num" val="2"/>
      </iconSet>
    </cfRule>
  </conditionalFormatting>
  <conditionalFormatting sqref="C32">
    <cfRule type="iconSet" priority="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39 C24 C1 C14 C4:C7 C10:C11">
    <cfRule type="iconSet" priority="85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9 B24 B1 B14 B4:B7 B10:B12">
    <cfRule type="iconSet" priority="862">
      <iconSet iconSet="3Symbols"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002F-F8E7-497F-BA46-9A14DCFBEE30}">
  <sheetPr>
    <tabColor theme="6"/>
  </sheetPr>
  <dimension ref="A1:K30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2.3 - Producing robust programs tracker for "&amp;'My Progress'!E4</f>
        <v>Unit 2.3 - Producing robust programs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48" t="s">
        <v>105</v>
      </c>
      <c r="C4" s="49" t="s">
        <v>106</v>
      </c>
      <c r="D4" s="231" t="s">
        <v>308</v>
      </c>
      <c r="E4" s="232"/>
    </row>
    <row r="5" spans="2:11" ht="19.149999999999999" customHeight="1">
      <c r="B5" s="16">
        <v>0</v>
      </c>
      <c r="C5" s="13">
        <v>0</v>
      </c>
      <c r="D5" s="233" t="s">
        <v>309</v>
      </c>
      <c r="E5" s="234"/>
    </row>
    <row r="6" spans="2:11" ht="18.75" customHeight="1">
      <c r="B6" s="12">
        <v>0</v>
      </c>
      <c r="C6" s="150">
        <v>0</v>
      </c>
      <c r="D6" s="143"/>
      <c r="E6" s="152" t="s">
        <v>310</v>
      </c>
    </row>
    <row r="7" spans="2:11" ht="18.75" customHeight="1">
      <c r="B7" s="12">
        <v>0</v>
      </c>
      <c r="C7" s="150">
        <v>0</v>
      </c>
      <c r="D7" s="100"/>
      <c r="E7" s="151" t="s">
        <v>311</v>
      </c>
    </row>
    <row r="8" spans="2:11" ht="18.75" customHeight="1">
      <c r="B8" s="12">
        <v>0</v>
      </c>
      <c r="C8" s="8">
        <v>0</v>
      </c>
      <c r="D8" s="229" t="s">
        <v>312</v>
      </c>
      <c r="E8" s="230"/>
    </row>
    <row r="9" spans="2:11" ht="18.75" customHeight="1">
      <c r="B9" s="12">
        <v>0</v>
      </c>
      <c r="C9" s="8">
        <v>0</v>
      </c>
      <c r="D9" s="237" t="s">
        <v>313</v>
      </c>
      <c r="E9" s="238"/>
    </row>
    <row r="10" spans="2:11" ht="18.75" customHeight="1">
      <c r="B10" s="12">
        <v>0</v>
      </c>
      <c r="C10" s="150">
        <v>0</v>
      </c>
      <c r="D10" s="141"/>
      <c r="E10" s="153" t="s">
        <v>314</v>
      </c>
    </row>
    <row r="11" spans="2:11" ht="18.75" customHeight="1">
      <c r="B11" s="12">
        <v>0</v>
      </c>
      <c r="C11" s="150">
        <v>0</v>
      </c>
      <c r="D11" s="141"/>
      <c r="E11" s="153" t="s">
        <v>315</v>
      </c>
    </row>
    <row r="12" spans="2:11" ht="18.75" customHeight="1">
      <c r="B12" s="12">
        <v>0</v>
      </c>
      <c r="C12" s="150">
        <v>0</v>
      </c>
      <c r="D12" s="141"/>
      <c r="E12" s="153" t="s">
        <v>316</v>
      </c>
    </row>
    <row r="13" spans="2:11" ht="18.75" customHeight="1">
      <c r="B13" s="12">
        <v>0</v>
      </c>
      <c r="C13" s="150">
        <v>0</v>
      </c>
      <c r="D13" s="141"/>
      <c r="E13" s="153" t="s">
        <v>317</v>
      </c>
    </row>
    <row r="14" spans="2:11" ht="19.899999999999999">
      <c r="B14" s="199" t="s">
        <v>120</v>
      </c>
      <c r="C14" s="200"/>
      <c r="D14" s="200"/>
      <c r="E14" s="201"/>
    </row>
    <row r="15" spans="2:11" ht="99.95" customHeight="1" thickBot="1">
      <c r="B15" s="202"/>
      <c r="C15" s="203"/>
      <c r="D15" s="203"/>
      <c r="E15" s="204"/>
    </row>
    <row r="16" spans="2:11" s="3" customFormat="1" ht="15" thickBot="1">
      <c r="E16" s="6"/>
      <c r="F16" s="6"/>
      <c r="G16" s="6"/>
      <c r="H16" s="6"/>
      <c r="I16" s="6"/>
      <c r="J16" s="6"/>
      <c r="K16" s="6"/>
    </row>
    <row r="17" spans="2:5" ht="18.600000000000001" thickBot="1">
      <c r="B17" s="48" t="s">
        <v>105</v>
      </c>
      <c r="C17" s="49" t="s">
        <v>106</v>
      </c>
      <c r="D17" s="231" t="s">
        <v>318</v>
      </c>
      <c r="E17" s="232"/>
    </row>
    <row r="18" spans="2:5" ht="18.75" customHeight="1">
      <c r="B18" s="12">
        <v>0</v>
      </c>
      <c r="C18" s="8">
        <v>0</v>
      </c>
      <c r="D18" s="197" t="s">
        <v>319</v>
      </c>
      <c r="E18" s="198"/>
    </row>
    <row r="19" spans="2:5" ht="18.75" customHeight="1">
      <c r="B19" s="12">
        <v>0</v>
      </c>
      <c r="C19" s="8">
        <v>0</v>
      </c>
      <c r="D19" s="210" t="s">
        <v>320</v>
      </c>
      <c r="E19" s="211"/>
    </row>
    <row r="20" spans="2:5" ht="18.75" customHeight="1">
      <c r="B20" s="12">
        <v>0</v>
      </c>
      <c r="C20" s="8">
        <v>0</v>
      </c>
      <c r="D20" s="100"/>
      <c r="E20" s="101" t="s">
        <v>321</v>
      </c>
    </row>
    <row r="21" spans="2:5" ht="18.75" customHeight="1">
      <c r="B21" s="12">
        <v>0</v>
      </c>
      <c r="C21" s="8">
        <v>0</v>
      </c>
      <c r="D21" s="141"/>
      <c r="E21" s="142" t="s">
        <v>322</v>
      </c>
    </row>
    <row r="22" spans="2:5" ht="18.75" customHeight="1">
      <c r="B22" s="12">
        <v>0</v>
      </c>
      <c r="C22" s="8">
        <v>0</v>
      </c>
      <c r="D22" s="197" t="s">
        <v>323</v>
      </c>
      <c r="E22" s="198"/>
    </row>
    <row r="23" spans="2:5" ht="18.75" customHeight="1">
      <c r="B23" s="12">
        <v>0</v>
      </c>
      <c r="C23" s="8">
        <v>0</v>
      </c>
      <c r="D23" s="210" t="s">
        <v>324</v>
      </c>
      <c r="E23" s="211"/>
    </row>
    <row r="24" spans="2:5" ht="18.75" customHeight="1">
      <c r="B24" s="12">
        <v>0</v>
      </c>
      <c r="C24" s="8">
        <v>0</v>
      </c>
      <c r="D24" s="100"/>
      <c r="E24" s="101" t="s">
        <v>325</v>
      </c>
    </row>
    <row r="25" spans="2:5" ht="18.75" customHeight="1">
      <c r="B25" s="12">
        <v>0</v>
      </c>
      <c r="C25" s="8">
        <v>0</v>
      </c>
      <c r="D25" s="141"/>
      <c r="E25" s="142" t="s">
        <v>326</v>
      </c>
    </row>
    <row r="26" spans="2:5" ht="18.75" customHeight="1">
      <c r="B26" s="12">
        <v>0</v>
      </c>
      <c r="C26" s="8">
        <v>0</v>
      </c>
      <c r="D26" s="100"/>
      <c r="E26" s="101" t="s">
        <v>327</v>
      </c>
    </row>
    <row r="27" spans="2:5" ht="18.75" customHeight="1">
      <c r="B27" s="12">
        <v>0</v>
      </c>
      <c r="C27" s="8">
        <v>0</v>
      </c>
      <c r="D27" s="197" t="s">
        <v>328</v>
      </c>
      <c r="E27" s="198"/>
    </row>
    <row r="28" spans="2:5" ht="19.899999999999999">
      <c r="B28" s="199" t="s">
        <v>120</v>
      </c>
      <c r="C28" s="200"/>
      <c r="D28" s="200"/>
      <c r="E28" s="201"/>
    </row>
    <row r="29" spans="2:5" ht="99.95" customHeight="1" thickBot="1">
      <c r="B29" s="202"/>
      <c r="C29" s="203"/>
      <c r="D29" s="203"/>
      <c r="E29" s="204"/>
    </row>
    <row r="30" spans="2:5"/>
  </sheetData>
  <mergeCells count="15">
    <mergeCell ref="B14:E14"/>
    <mergeCell ref="B15:E15"/>
    <mergeCell ref="D17:E17"/>
    <mergeCell ref="D19:E19"/>
    <mergeCell ref="B2:E2"/>
    <mergeCell ref="D4:E4"/>
    <mergeCell ref="D5:E5"/>
    <mergeCell ref="D8:E8"/>
    <mergeCell ref="D9:E9"/>
    <mergeCell ref="B29:E29"/>
    <mergeCell ref="D18:E18"/>
    <mergeCell ref="D22:E22"/>
    <mergeCell ref="D23:E23"/>
    <mergeCell ref="D27:E27"/>
    <mergeCell ref="B28:E28"/>
  </mergeCells>
  <conditionalFormatting sqref="C17">
    <cfRule type="iconSet" priority="2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7">
    <cfRule type="iconSet" priority="23">
      <iconSet iconSet="3Symbols" showValue="0">
        <cfvo type="percent" val="0"/>
        <cfvo type="num" val="1"/>
        <cfvo type="num" val="2"/>
      </iconSet>
    </cfRule>
  </conditionalFormatting>
  <conditionalFormatting sqref="B29">
    <cfRule type="iconSet" priority="21">
      <iconSet iconSet="3Symbols" showValue="0">
        <cfvo type="percent" val="0"/>
        <cfvo type="num" val="1"/>
        <cfvo type="num" val="2"/>
      </iconSet>
    </cfRule>
  </conditionalFormatting>
  <conditionalFormatting sqref="B14">
    <cfRule type="iconSet" priority="20">
      <iconSet iconSet="3Symbols" showValue="0">
        <cfvo type="percent" val="0"/>
        <cfvo type="num" val="1"/>
        <cfvo type="num" val="2"/>
      </iconSet>
    </cfRule>
  </conditionalFormatting>
  <conditionalFormatting sqref="B15">
    <cfRule type="iconSet" priority="19">
      <iconSet iconSet="3Symbols" showValue="0">
        <cfvo type="percent" val="0"/>
        <cfvo type="num" val="1"/>
        <cfvo type="num" val="2"/>
      </iconSet>
    </cfRule>
  </conditionalFormatting>
  <conditionalFormatting sqref="C11:C12">
    <cfRule type="iconSet" priority="1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1:B12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C9:C10">
    <cfRule type="iconSet" priority="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9:B10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C6:C7">
    <cfRule type="iconSet" priority="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:B7">
    <cfRule type="iconSet" priority="6">
      <iconSet iconSet="3Symbols" showValue="0">
        <cfvo type="percent" val="0"/>
        <cfvo type="num" val="1"/>
        <cfvo type="num" val="2"/>
      </iconSet>
    </cfRule>
  </conditionalFormatting>
  <conditionalFormatting sqref="C30 C1 C4:C5 C19 C22:C27">
    <cfRule type="iconSet" priority="2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0 B1 B4:B5 B19 B22:B28">
    <cfRule type="iconSet" priority="25">
      <iconSet iconSet="3Symbols" showValue="0">
        <cfvo type="percent" val="0"/>
        <cfvo type="num" val="1"/>
        <cfvo type="num" val="2"/>
      </iconSet>
    </cfRule>
  </conditionalFormatting>
  <conditionalFormatting sqref="C8">
    <cfRule type="iconSet" priority="86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">
    <cfRule type="iconSet" priority="868">
      <iconSet iconSet="3Symbols" showValue="0">
        <cfvo type="percent" val="0"/>
        <cfvo type="num" val="1"/>
        <cfvo type="num" val="2"/>
      </iconSet>
    </cfRule>
  </conditionalFormatting>
  <conditionalFormatting sqref="C13">
    <cfRule type="iconSet" priority="86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3">
    <cfRule type="iconSet" priority="870">
      <iconSet iconSet="3Symbols" showValue="0">
        <cfvo type="percent" val="0"/>
        <cfvo type="num" val="1"/>
        <cfvo type="num" val="2"/>
      </iconSet>
    </cfRule>
  </conditionalFormatting>
  <conditionalFormatting sqref="C18">
    <cfRule type="iconSet" priority="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8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C20:C21">
    <cfRule type="iconSet" priority="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0:B21">
    <cfRule type="iconSet" priority="2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77D5-4E93-4D12-895A-B3E23C2156E9}">
  <sheetPr>
    <tabColor rgb="FFCC0099"/>
  </sheetPr>
  <dimension ref="A1:K11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2.4 - Boolean logic tracker for "&amp;'My Progress'!E4</f>
        <v>Unit 2.4 - Boolean logic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157" t="s">
        <v>105</v>
      </c>
      <c r="C4" s="158" t="s">
        <v>106</v>
      </c>
      <c r="D4" s="239" t="s">
        <v>329</v>
      </c>
      <c r="E4" s="240"/>
    </row>
    <row r="5" spans="2:11" ht="19.899999999999999">
      <c r="B5" s="16">
        <v>0</v>
      </c>
      <c r="C5" s="13">
        <v>0</v>
      </c>
      <c r="D5" s="246" t="s">
        <v>330</v>
      </c>
      <c r="E5" s="247"/>
    </row>
    <row r="6" spans="2:11" ht="19.899999999999999">
      <c r="B6" s="16">
        <v>0</v>
      </c>
      <c r="C6" s="13">
        <v>0</v>
      </c>
      <c r="D6" s="197" t="s">
        <v>331</v>
      </c>
      <c r="E6" s="198"/>
    </row>
    <row r="7" spans="2:11" ht="19.899999999999999">
      <c r="B7" s="16">
        <v>0</v>
      </c>
      <c r="C7" s="13">
        <v>0</v>
      </c>
      <c r="D7" s="197" t="s">
        <v>332</v>
      </c>
      <c r="E7" s="198"/>
    </row>
    <row r="8" spans="2:11" ht="19.899999999999999">
      <c r="B8" s="16">
        <v>0</v>
      </c>
      <c r="C8" s="13">
        <v>0</v>
      </c>
      <c r="D8" s="197" t="s">
        <v>333</v>
      </c>
      <c r="E8" s="198"/>
    </row>
    <row r="9" spans="2:11" ht="19.899999999999999">
      <c r="B9" s="199" t="s">
        <v>120</v>
      </c>
      <c r="C9" s="200"/>
      <c r="D9" s="200"/>
      <c r="E9" s="201"/>
    </row>
    <row r="10" spans="2:11" ht="99.95" customHeight="1" thickBot="1">
      <c r="B10" s="202"/>
      <c r="C10" s="203"/>
      <c r="D10" s="203"/>
      <c r="E10" s="204"/>
    </row>
    <row r="11" spans="2:11">
      <c r="D11" s="2"/>
    </row>
  </sheetData>
  <mergeCells count="8">
    <mergeCell ref="B2:E2"/>
    <mergeCell ref="D4:E4"/>
    <mergeCell ref="D5:E5"/>
    <mergeCell ref="B9:E9"/>
    <mergeCell ref="B10:E10"/>
    <mergeCell ref="D8:E8"/>
    <mergeCell ref="D7:E7"/>
    <mergeCell ref="D6:E6"/>
  </mergeCells>
  <conditionalFormatting sqref="B10">
    <cfRule type="iconSet" priority="22">
      <iconSet iconSet="3Symbols" showValue="0">
        <cfvo type="percent" val="0"/>
        <cfvo type="num" val="1"/>
        <cfvo type="num" val="2"/>
      </iconSet>
    </cfRule>
  </conditionalFormatting>
  <conditionalFormatting sqref="C8">
    <cfRule type="iconSet" priority="1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">
    <cfRule type="iconSet" priority="14">
      <iconSet iconSet="3Symbols" showValue="0">
        <cfvo type="percent" val="0"/>
        <cfvo type="num" val="1"/>
        <cfvo type="num" val="2"/>
      </iconSet>
    </cfRule>
  </conditionalFormatting>
  <conditionalFormatting sqref="C5">
    <cfRule type="iconSet" priority="1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C7">
    <cfRule type="iconSet" priority="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7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C6">
    <cfRule type="iconSet" priority="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">
    <cfRule type="iconSet" priority="8">
      <iconSet iconSet="3Symbols" showValue="0">
        <cfvo type="percent" val="0"/>
        <cfvo type="num" val="1"/>
        <cfvo type="num" val="2"/>
      </iconSet>
    </cfRule>
  </conditionalFormatting>
  <conditionalFormatting sqref="C1 C4 C11">
    <cfRule type="iconSet" priority="87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 B4 B11 B9">
    <cfRule type="iconSet" priority="874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58953-B6D0-4E97-8F97-1D21BB6C001B}">
  <sheetPr>
    <tabColor rgb="FF00B0F0"/>
  </sheetPr>
  <dimension ref="A1:K21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855468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45" t="str">
        <f>"Unit 2.5 - Programming languages and Integrated Development Environments tracker for "&amp;'My Progress'!E4</f>
        <v>Unit 2.5 - Programming languages and Integrated Development Environments tracker for Enter name here</v>
      </c>
      <c r="C2" s="245"/>
      <c r="D2" s="245"/>
      <c r="E2" s="245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70" t="s">
        <v>105</v>
      </c>
      <c r="C4" s="71" t="s">
        <v>106</v>
      </c>
      <c r="D4" s="241" t="s">
        <v>334</v>
      </c>
      <c r="E4" s="242"/>
    </row>
    <row r="5" spans="2:11" ht="19.5" customHeight="1">
      <c r="B5" s="16">
        <v>0</v>
      </c>
      <c r="C5" s="13">
        <v>0</v>
      </c>
      <c r="D5" s="207" t="s">
        <v>335</v>
      </c>
      <c r="E5" s="208"/>
    </row>
    <row r="6" spans="2:11" ht="19.5" customHeight="1">
      <c r="B6" s="12">
        <v>0</v>
      </c>
      <c r="C6" s="8">
        <v>0</v>
      </c>
      <c r="D6" s="141"/>
      <c r="E6" s="142" t="s">
        <v>336</v>
      </c>
    </row>
    <row r="7" spans="2:11" ht="19.5" customHeight="1">
      <c r="B7" s="16">
        <v>0</v>
      </c>
      <c r="C7" s="13">
        <v>0</v>
      </c>
      <c r="D7" s="144"/>
      <c r="E7" s="145" t="s">
        <v>337</v>
      </c>
    </row>
    <row r="8" spans="2:11" ht="19.899999999999999">
      <c r="B8" s="16">
        <v>0</v>
      </c>
      <c r="C8" s="13">
        <v>0</v>
      </c>
      <c r="D8" s="197" t="s">
        <v>338</v>
      </c>
      <c r="E8" s="198"/>
    </row>
    <row r="9" spans="2:11" ht="19.899999999999999">
      <c r="B9" s="16">
        <v>0</v>
      </c>
      <c r="C9" s="13">
        <v>0</v>
      </c>
      <c r="D9" s="197" t="s">
        <v>339</v>
      </c>
      <c r="E9" s="198"/>
    </row>
    <row r="10" spans="2:11" ht="19.899999999999999">
      <c r="B10" s="199" t="s">
        <v>120</v>
      </c>
      <c r="C10" s="200"/>
      <c r="D10" s="200"/>
      <c r="E10" s="201"/>
    </row>
    <row r="11" spans="2:11" ht="99.95" customHeight="1" thickBot="1">
      <c r="B11" s="202"/>
      <c r="C11" s="203"/>
      <c r="D11" s="203"/>
      <c r="E11" s="204"/>
    </row>
    <row r="12" spans="2:11" ht="15" thickBot="1">
      <c r="D12" s="2"/>
    </row>
    <row r="13" spans="2:11" ht="18.600000000000001" thickBot="1">
      <c r="B13" s="70" t="s">
        <v>105</v>
      </c>
      <c r="C13" s="71" t="s">
        <v>106</v>
      </c>
      <c r="D13" s="241" t="s">
        <v>340</v>
      </c>
      <c r="E13" s="242"/>
    </row>
    <row r="14" spans="2:11" ht="19.5" customHeight="1">
      <c r="B14" s="16">
        <v>0</v>
      </c>
      <c r="C14" s="13">
        <v>0</v>
      </c>
      <c r="D14" s="210" t="s">
        <v>341</v>
      </c>
      <c r="E14" s="211"/>
    </row>
    <row r="15" spans="2:11" ht="19.5" customHeight="1">
      <c r="B15" s="12">
        <v>0</v>
      </c>
      <c r="C15" s="8">
        <v>0</v>
      </c>
      <c r="D15" s="141"/>
      <c r="E15" s="142" t="s">
        <v>342</v>
      </c>
    </row>
    <row r="16" spans="2:11" ht="19.5" customHeight="1">
      <c r="B16" s="16">
        <v>0</v>
      </c>
      <c r="C16" s="13">
        <v>0</v>
      </c>
      <c r="D16" s="144"/>
      <c r="E16" s="145" t="s">
        <v>343</v>
      </c>
    </row>
    <row r="17" spans="2:5" ht="19.5" customHeight="1">
      <c r="B17" s="16">
        <v>0</v>
      </c>
      <c r="C17" s="13">
        <v>0</v>
      </c>
      <c r="D17" s="144"/>
      <c r="E17" s="145" t="s">
        <v>344</v>
      </c>
    </row>
    <row r="18" spans="2:5" ht="19.5" customHeight="1">
      <c r="B18" s="12">
        <v>0</v>
      </c>
      <c r="C18" s="8">
        <v>0</v>
      </c>
      <c r="D18" s="141"/>
      <c r="E18" s="142" t="s">
        <v>345</v>
      </c>
    </row>
    <row r="19" spans="2:5" ht="19.899999999999999">
      <c r="B19" s="199" t="s">
        <v>120</v>
      </c>
      <c r="C19" s="200"/>
      <c r="D19" s="200"/>
      <c r="E19" s="201"/>
    </row>
    <row r="20" spans="2:5" ht="99.95" customHeight="1" thickBot="1">
      <c r="B20" s="202"/>
      <c r="C20" s="203"/>
      <c r="D20" s="203"/>
      <c r="E20" s="204"/>
    </row>
    <row r="21" spans="2:5"/>
  </sheetData>
  <mergeCells count="11">
    <mergeCell ref="B2:E2"/>
    <mergeCell ref="D4:E4"/>
    <mergeCell ref="D5:E5"/>
    <mergeCell ref="B10:E10"/>
    <mergeCell ref="B11:E11"/>
    <mergeCell ref="D14:E14"/>
    <mergeCell ref="B19:E19"/>
    <mergeCell ref="B20:E20"/>
    <mergeCell ref="D8:E8"/>
    <mergeCell ref="D9:E9"/>
    <mergeCell ref="D13:E13"/>
  </mergeCells>
  <conditionalFormatting sqref="B11">
    <cfRule type="iconSet" priority="6">
      <iconSet iconSet="3Symbols" showValue="0">
        <cfvo type="percent" val="0"/>
        <cfvo type="num" val="1"/>
        <cfvo type="num" val="2"/>
      </iconSet>
    </cfRule>
  </conditionalFormatting>
  <conditionalFormatting sqref="C12 C1 C4:C7">
    <cfRule type="iconSet" priority="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2 B1 B4:B7 B10">
    <cfRule type="iconSet" priority="8">
      <iconSet iconSet="3Symbols" showValue="0">
        <cfvo type="percent" val="0"/>
        <cfvo type="num" val="1"/>
        <cfvo type="num" val="2"/>
      </iconSet>
    </cfRule>
  </conditionalFormatting>
  <conditionalFormatting sqref="B20">
    <cfRule type="iconSet" priority="5">
      <iconSet iconSet="3Symbols" showValue="0">
        <cfvo type="percent" val="0"/>
        <cfvo type="num" val="1"/>
        <cfvo type="num" val="2"/>
      </iconSet>
    </cfRule>
  </conditionalFormatting>
  <conditionalFormatting sqref="C8:C9">
    <cfRule type="iconSet" priority="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:B9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C13:C15 C17:C18">
    <cfRule type="iconSet" priority="87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3:B15 B17:B19">
    <cfRule type="iconSet" priority="879">
      <iconSet iconSet="3Symbols" showValue="0">
        <cfvo type="percent" val="0"/>
        <cfvo type="num" val="1"/>
        <cfvo type="num" val="2"/>
      </iconSet>
    </cfRule>
  </conditionalFormatting>
  <conditionalFormatting sqref="C16">
    <cfRule type="iconSet" priority="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6">
    <cfRule type="iconSet" priority="2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BDF69-F341-4B03-8F80-BFFBC4EA6964}">
  <dimension ref="A1:Q113"/>
  <sheetViews>
    <sheetView showGridLines="0" zoomScaleNormal="100" workbookViewId="0">
      <selection activeCell="D8" sqref="D8"/>
    </sheetView>
  </sheetViews>
  <sheetFormatPr defaultColWidth="0" defaultRowHeight="0" customHeight="1" zeroHeight="1"/>
  <cols>
    <col min="1" max="1" width="3" style="1" customWidth="1"/>
    <col min="2" max="2" width="11.85546875" style="1" bestFit="1" customWidth="1"/>
    <col min="3" max="3" width="53.5703125" style="1" customWidth="1"/>
    <col min="4" max="4" width="13.5703125" style="1" customWidth="1"/>
    <col min="5" max="5" width="8.5703125" style="1" customWidth="1"/>
    <col min="6" max="7" width="9" style="1" customWidth="1"/>
    <col min="8" max="8" width="16.5703125" style="1" customWidth="1"/>
    <col min="9" max="9" width="23.140625" style="1" bestFit="1" customWidth="1"/>
    <col min="10" max="13" width="9.140625" style="1" customWidth="1"/>
    <col min="14" max="16384" width="9.140625" style="1" hidden="1"/>
  </cols>
  <sheetData>
    <row r="1" spans="1:17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7" ht="30" customHeight="1">
      <c r="A2" s="17"/>
      <c r="B2" s="177" t="s">
        <v>93</v>
      </c>
      <c r="C2" s="177"/>
      <c r="D2" s="177"/>
      <c r="E2" s="177"/>
      <c r="F2" s="177"/>
      <c r="G2" s="177"/>
      <c r="H2" s="177"/>
      <c r="I2" s="177"/>
      <c r="J2" s="47"/>
      <c r="M2" s="17"/>
    </row>
    <row r="3" spans="1:17" ht="30" customHeight="1" thickBot="1">
      <c r="A3" s="17"/>
      <c r="B3" s="18"/>
      <c r="C3" s="17"/>
      <c r="D3" s="17"/>
      <c r="E3" s="17"/>
      <c r="F3" s="17"/>
      <c r="G3" s="17"/>
      <c r="H3" s="17"/>
      <c r="I3" s="17"/>
      <c r="J3" s="17"/>
      <c r="M3" s="17"/>
    </row>
    <row r="4" spans="1:17" ht="30" customHeight="1" thickBot="1">
      <c r="A4" s="17"/>
      <c r="B4" s="188" t="s">
        <v>1</v>
      </c>
      <c r="C4" s="188"/>
      <c r="D4" s="50"/>
      <c r="E4" s="189" t="str">
        <f>'My Progress'!E4:H4</f>
        <v>Enter name here</v>
      </c>
      <c r="F4" s="190"/>
      <c r="G4" s="190"/>
      <c r="H4" s="190"/>
      <c r="I4" s="191"/>
      <c r="J4" s="17"/>
      <c r="K4" s="187"/>
      <c r="L4" s="187"/>
      <c r="M4" s="17"/>
    </row>
    <row r="5" spans="1:17" ht="30" customHeight="1" thickBot="1">
      <c r="A5" s="17"/>
      <c r="B5" s="188" t="s">
        <v>3</v>
      </c>
      <c r="C5" s="188"/>
      <c r="D5" s="50"/>
      <c r="E5" s="192">
        <f>'My Progress'!E5:H5</f>
        <v>9</v>
      </c>
      <c r="F5" s="193"/>
      <c r="G5" s="193"/>
      <c r="H5" s="193"/>
      <c r="I5" s="194"/>
      <c r="J5" s="17"/>
      <c r="K5" s="187"/>
      <c r="L5" s="187"/>
      <c r="M5" s="17"/>
    </row>
    <row r="6" spans="1:17" ht="30" customHeight="1" thickBot="1">
      <c r="A6" s="17"/>
      <c r="B6" s="18"/>
      <c r="C6" s="17"/>
      <c r="D6" s="17"/>
      <c r="E6" s="17"/>
      <c r="F6" s="17"/>
      <c r="G6" s="17"/>
      <c r="H6" s="17"/>
      <c r="I6" s="17"/>
      <c r="J6" s="17"/>
      <c r="M6" s="17"/>
    </row>
    <row r="7" spans="1:17" ht="32.25" customHeight="1" thickBot="1">
      <c r="A7" s="17"/>
      <c r="B7" s="19" t="s">
        <v>94</v>
      </c>
      <c r="C7" s="20" t="s">
        <v>95</v>
      </c>
      <c r="D7" s="20" t="s">
        <v>8</v>
      </c>
      <c r="E7" s="21" t="s">
        <v>96</v>
      </c>
      <c r="F7" s="21" t="s">
        <v>97</v>
      </c>
      <c r="G7" s="20" t="s">
        <v>98</v>
      </c>
      <c r="H7" s="21" t="s">
        <v>99</v>
      </c>
      <c r="I7" s="22" t="s">
        <v>100</v>
      </c>
      <c r="J7" s="17"/>
      <c r="K7" s="23" t="s">
        <v>98</v>
      </c>
      <c r="L7" s="24" t="s">
        <v>101</v>
      </c>
      <c r="M7" s="17"/>
    </row>
    <row r="8" spans="1:17" ht="18" customHeight="1">
      <c r="A8" s="17"/>
      <c r="B8" s="89"/>
      <c r="C8" s="90"/>
      <c r="D8" s="163"/>
      <c r="E8" s="90"/>
      <c r="F8" s="166"/>
      <c r="G8" s="80" t="str">
        <f>IF(E8="","",F8/E8)</f>
        <v/>
      </c>
      <c r="H8" s="79" t="str">
        <f t="shared" ref="H8" si="0">IF(F8="","",VLOOKUP(G8,$K$8:$L$17,2,TRUE))</f>
        <v/>
      </c>
      <c r="I8" s="169" t="str">
        <f>IF(F8="","",IF(H8="U","Below",IF($E$5&gt;H8,"Below",IF($E$5&lt;H8,"Above",IF($E$5=H8,"On Target")))))</f>
        <v/>
      </c>
      <c r="J8" s="76">
        <f t="shared" ref="J8:J16" si="1">K9-K8</f>
        <v>0.10625</v>
      </c>
      <c r="K8" s="74">
        <v>0</v>
      </c>
      <c r="L8" s="26" t="s">
        <v>102</v>
      </c>
      <c r="M8" s="17"/>
      <c r="Q8" s="1">
        <f>'My Progress'!B9</f>
        <v>1.1000000000000001</v>
      </c>
    </row>
    <row r="9" spans="1:17" ht="18" customHeight="1">
      <c r="A9" s="17"/>
      <c r="B9" s="91"/>
      <c r="C9" s="92"/>
      <c r="D9" s="164"/>
      <c r="E9" s="92"/>
      <c r="F9" s="92"/>
      <c r="G9" s="25" t="str">
        <f t="shared" ref="G9:G72" si="2">IF(E9="","",F9/E9)</f>
        <v/>
      </c>
      <c r="H9" s="167" t="str">
        <f t="shared" ref="H9:H72" si="3">IF(F9="","",VLOOKUP(G9,$K$8:$L$17,2,TRUE))</f>
        <v/>
      </c>
      <c r="I9" s="170" t="str">
        <f t="shared" ref="I9:I72" si="4">IF(F9="","",IF(H9="U","Below",IF($E$5&gt;H9,"Below",IF($E$5&lt;H9,"Above",IF($E$5=H9,"On Target")))))</f>
        <v/>
      </c>
      <c r="J9" s="76">
        <f t="shared" si="1"/>
        <v>0.1125</v>
      </c>
      <c r="K9" s="74">
        <f>K20/160</f>
        <v>0.10625</v>
      </c>
      <c r="L9" s="26">
        <v>1</v>
      </c>
      <c r="M9" s="17"/>
      <c r="Q9" s="1" t="str">
        <f>'My Progress'!B10</f>
        <v>1.1.1</v>
      </c>
    </row>
    <row r="10" spans="1:17" ht="18" customHeight="1">
      <c r="A10" s="17"/>
      <c r="B10" s="93"/>
      <c r="C10" s="92"/>
      <c r="D10" s="164"/>
      <c r="E10" s="92"/>
      <c r="F10" s="92"/>
      <c r="G10" s="25" t="str">
        <f t="shared" si="2"/>
        <v/>
      </c>
      <c r="H10" s="167" t="str">
        <f t="shared" si="3"/>
        <v/>
      </c>
      <c r="I10" s="170" t="str">
        <f t="shared" si="4"/>
        <v/>
      </c>
      <c r="J10" s="76">
        <f t="shared" si="1"/>
        <v>0.11249999999999999</v>
      </c>
      <c r="K10" s="74">
        <f t="shared" ref="K10:K17" si="5">K21/160</f>
        <v>0.21875</v>
      </c>
      <c r="L10" s="26">
        <v>2</v>
      </c>
      <c r="M10" s="17"/>
      <c r="Q10" s="1" t="str">
        <f>'My Progress'!B11</f>
        <v>1.1.2</v>
      </c>
    </row>
    <row r="11" spans="1:17" ht="18" customHeight="1">
      <c r="A11" s="17"/>
      <c r="B11" s="91"/>
      <c r="C11" s="92"/>
      <c r="D11" s="164"/>
      <c r="E11" s="92"/>
      <c r="F11" s="92"/>
      <c r="G11" s="25" t="str">
        <f t="shared" si="2"/>
        <v/>
      </c>
      <c r="H11" s="167" t="str">
        <f t="shared" si="3"/>
        <v/>
      </c>
      <c r="I11" s="170" t="str">
        <f t="shared" si="4"/>
        <v/>
      </c>
      <c r="J11" s="76">
        <f t="shared" si="1"/>
        <v>0.11875000000000002</v>
      </c>
      <c r="K11" s="74">
        <f t="shared" si="5"/>
        <v>0.33124999999999999</v>
      </c>
      <c r="L11" s="26">
        <v>3</v>
      </c>
      <c r="M11" s="17"/>
      <c r="Q11" s="1" t="str">
        <f>'My Progress'!B12</f>
        <v>1.1.3</v>
      </c>
    </row>
    <row r="12" spans="1:17" ht="18" customHeight="1">
      <c r="A12" s="17"/>
      <c r="B12" s="93"/>
      <c r="C12" s="92"/>
      <c r="D12" s="164"/>
      <c r="E12" s="92"/>
      <c r="F12" s="92"/>
      <c r="G12" s="25" t="str">
        <f t="shared" si="2"/>
        <v/>
      </c>
      <c r="H12" s="167" t="str">
        <f t="shared" si="3"/>
        <v/>
      </c>
      <c r="I12" s="170" t="str">
        <f t="shared" si="4"/>
        <v/>
      </c>
      <c r="J12" s="76">
        <f t="shared" si="1"/>
        <v>8.7499999999999967E-2</v>
      </c>
      <c r="K12" s="74">
        <f t="shared" si="5"/>
        <v>0.45</v>
      </c>
      <c r="L12" s="26">
        <v>4</v>
      </c>
      <c r="M12" s="17"/>
      <c r="Q12" s="1">
        <f>'My Progress'!B13</f>
        <v>1.2</v>
      </c>
    </row>
    <row r="13" spans="1:17" ht="18" customHeight="1">
      <c r="A13" s="17"/>
      <c r="B13" s="93"/>
      <c r="C13" s="92"/>
      <c r="D13" s="164"/>
      <c r="E13" s="92"/>
      <c r="F13" s="92"/>
      <c r="G13" s="25" t="str">
        <f t="shared" si="2"/>
        <v/>
      </c>
      <c r="H13" s="167" t="str">
        <f t="shared" si="3"/>
        <v/>
      </c>
      <c r="I13" s="170" t="str">
        <f t="shared" si="4"/>
        <v/>
      </c>
      <c r="J13" s="76">
        <f t="shared" si="1"/>
        <v>8.7500000000000022E-2</v>
      </c>
      <c r="K13" s="74">
        <f t="shared" si="5"/>
        <v>0.53749999999999998</v>
      </c>
      <c r="L13" s="26">
        <v>5</v>
      </c>
      <c r="M13" s="17"/>
      <c r="Q13" s="1" t="str">
        <f>'My Progress'!B14</f>
        <v>1.2.1</v>
      </c>
    </row>
    <row r="14" spans="1:17" ht="18" customHeight="1">
      <c r="A14" s="17"/>
      <c r="B14" s="93"/>
      <c r="C14" s="92"/>
      <c r="D14" s="164"/>
      <c r="E14" s="92"/>
      <c r="F14" s="92"/>
      <c r="G14" s="25" t="str">
        <f t="shared" si="2"/>
        <v/>
      </c>
      <c r="H14" s="167" t="str">
        <f t="shared" si="3"/>
        <v/>
      </c>
      <c r="I14" s="170" t="str">
        <f t="shared" si="4"/>
        <v/>
      </c>
      <c r="J14" s="76">
        <f t="shared" si="1"/>
        <v>8.7500000000000022E-2</v>
      </c>
      <c r="K14" s="74">
        <f t="shared" si="5"/>
        <v>0.625</v>
      </c>
      <c r="L14" s="26">
        <v>6</v>
      </c>
      <c r="M14" s="17"/>
      <c r="Q14" s="1" t="str">
        <f>'My Progress'!B15</f>
        <v>1.2.2</v>
      </c>
    </row>
    <row r="15" spans="1:17" ht="18" customHeight="1">
      <c r="A15" s="17"/>
      <c r="B15" s="93"/>
      <c r="C15" s="92"/>
      <c r="D15" s="164"/>
      <c r="E15" s="92"/>
      <c r="F15" s="92"/>
      <c r="G15" s="25" t="str">
        <f t="shared" si="2"/>
        <v/>
      </c>
      <c r="H15" s="167" t="str">
        <f t="shared" si="3"/>
        <v/>
      </c>
      <c r="I15" s="170" t="str">
        <f t="shared" si="4"/>
        <v/>
      </c>
      <c r="J15" s="76">
        <f t="shared" si="1"/>
        <v>6.8749999999999978E-2</v>
      </c>
      <c r="K15" s="74">
        <f t="shared" si="5"/>
        <v>0.71250000000000002</v>
      </c>
      <c r="L15" s="26">
        <v>7</v>
      </c>
      <c r="M15" s="17"/>
      <c r="Q15" s="1" t="str">
        <f>'My Progress'!B16</f>
        <v>1.2.3</v>
      </c>
    </row>
    <row r="16" spans="1:17" ht="18" customHeight="1">
      <c r="A16" s="17"/>
      <c r="B16" s="93"/>
      <c r="C16" s="92"/>
      <c r="D16" s="164"/>
      <c r="E16" s="92"/>
      <c r="F16" s="92"/>
      <c r="G16" s="25" t="str">
        <f t="shared" si="2"/>
        <v/>
      </c>
      <c r="H16" s="167" t="str">
        <f t="shared" si="3"/>
        <v/>
      </c>
      <c r="I16" s="170" t="str">
        <f t="shared" si="4"/>
        <v/>
      </c>
      <c r="J16" s="76">
        <f t="shared" si="1"/>
        <v>7.4999999999999956E-2</v>
      </c>
      <c r="K16" s="74">
        <f t="shared" si="5"/>
        <v>0.78125</v>
      </c>
      <c r="L16" s="26">
        <v>8</v>
      </c>
      <c r="M16" s="17"/>
      <c r="Q16" s="1" t="str">
        <f>'My Progress'!B17</f>
        <v>1.2.4</v>
      </c>
    </row>
    <row r="17" spans="1:17" ht="18" customHeight="1" thickBot="1">
      <c r="A17" s="17"/>
      <c r="B17" s="93"/>
      <c r="C17" s="92"/>
      <c r="D17" s="164"/>
      <c r="E17" s="92"/>
      <c r="F17" s="92"/>
      <c r="G17" s="25" t="str">
        <f t="shared" si="2"/>
        <v/>
      </c>
      <c r="H17" s="167" t="str">
        <f t="shared" si="3"/>
        <v/>
      </c>
      <c r="I17" s="170" t="str">
        <f t="shared" si="4"/>
        <v/>
      </c>
      <c r="J17" s="76">
        <v>0.14000000000000001</v>
      </c>
      <c r="K17" s="75">
        <f t="shared" si="5"/>
        <v>0.85624999999999996</v>
      </c>
      <c r="L17" s="27">
        <v>9</v>
      </c>
      <c r="M17" s="17"/>
      <c r="Q17" s="1" t="str">
        <f>'My Progress'!B18</f>
        <v>1.2.5</v>
      </c>
    </row>
    <row r="18" spans="1:17" ht="18" customHeight="1">
      <c r="A18" s="17"/>
      <c r="B18" s="93"/>
      <c r="C18" s="92"/>
      <c r="D18" s="164"/>
      <c r="E18" s="92"/>
      <c r="F18" s="92"/>
      <c r="G18" s="25" t="str">
        <f t="shared" si="2"/>
        <v/>
      </c>
      <c r="H18" s="167" t="str">
        <f t="shared" si="3"/>
        <v/>
      </c>
      <c r="I18" s="170" t="str">
        <f t="shared" si="4"/>
        <v/>
      </c>
      <c r="J18" s="76">
        <v>1</v>
      </c>
      <c r="K18" s="28" t="s">
        <v>103</v>
      </c>
      <c r="M18" s="17"/>
      <c r="Q18" s="1">
        <f>'My Progress'!B19</f>
        <v>1.3</v>
      </c>
    </row>
    <row r="19" spans="1:17" ht="18" customHeight="1">
      <c r="A19" s="17"/>
      <c r="B19" s="93"/>
      <c r="C19" s="92"/>
      <c r="D19" s="164"/>
      <c r="E19" s="92"/>
      <c r="F19" s="92"/>
      <c r="G19" s="25" t="str">
        <f t="shared" si="2"/>
        <v/>
      </c>
      <c r="H19" s="167" t="str">
        <f t="shared" si="3"/>
        <v/>
      </c>
      <c r="I19" s="170" t="str">
        <f t="shared" si="4"/>
        <v/>
      </c>
      <c r="M19" s="17"/>
      <c r="Q19" s="1" t="str">
        <f>'My Progress'!B20</f>
        <v>1.3.1</v>
      </c>
    </row>
    <row r="20" spans="1:17" ht="18" customHeight="1">
      <c r="A20" s="17"/>
      <c r="B20" s="93"/>
      <c r="C20" s="92"/>
      <c r="D20" s="164"/>
      <c r="E20" s="92"/>
      <c r="F20" s="92"/>
      <c r="G20" s="25" t="str">
        <f t="shared" si="2"/>
        <v/>
      </c>
      <c r="H20" s="167" t="str">
        <f t="shared" si="3"/>
        <v/>
      </c>
      <c r="I20" s="170" t="str">
        <f t="shared" si="4"/>
        <v/>
      </c>
      <c r="K20" s="9">
        <v>17</v>
      </c>
      <c r="M20" s="17"/>
      <c r="Q20" s="1" t="str">
        <f>'My Progress'!B21</f>
        <v>1.3.2</v>
      </c>
    </row>
    <row r="21" spans="1:17" ht="18" customHeight="1">
      <c r="A21" s="17"/>
      <c r="B21" s="93"/>
      <c r="C21" s="92"/>
      <c r="D21" s="164"/>
      <c r="E21" s="92"/>
      <c r="F21" s="92"/>
      <c r="G21" s="25" t="str">
        <f t="shared" si="2"/>
        <v/>
      </c>
      <c r="H21" s="167" t="str">
        <f t="shared" si="3"/>
        <v/>
      </c>
      <c r="I21" s="170" t="str">
        <f t="shared" si="4"/>
        <v/>
      </c>
      <c r="K21" s="9">
        <v>35</v>
      </c>
      <c r="M21" s="17"/>
      <c r="Q21" s="1">
        <f>'My Progress'!B22</f>
        <v>1.4</v>
      </c>
    </row>
    <row r="22" spans="1:17" ht="18" customHeight="1">
      <c r="A22" s="17"/>
      <c r="B22" s="93"/>
      <c r="C22" s="92"/>
      <c r="D22" s="164"/>
      <c r="E22" s="92"/>
      <c r="F22" s="92"/>
      <c r="G22" s="25" t="str">
        <f t="shared" si="2"/>
        <v/>
      </c>
      <c r="H22" s="167" t="str">
        <f t="shared" si="3"/>
        <v/>
      </c>
      <c r="I22" s="170" t="str">
        <f t="shared" si="4"/>
        <v/>
      </c>
      <c r="K22" s="9">
        <v>53</v>
      </c>
      <c r="M22" s="17"/>
      <c r="Q22" s="1" t="str">
        <f>'My Progress'!B23</f>
        <v>1.4.1</v>
      </c>
    </row>
    <row r="23" spans="1:17" ht="18" customHeight="1">
      <c r="A23" s="17"/>
      <c r="B23" s="93"/>
      <c r="C23" s="92"/>
      <c r="D23" s="164"/>
      <c r="E23" s="92"/>
      <c r="F23" s="92"/>
      <c r="G23" s="25" t="str">
        <f t="shared" si="2"/>
        <v/>
      </c>
      <c r="H23" s="167" t="str">
        <f t="shared" si="3"/>
        <v/>
      </c>
      <c r="I23" s="170" t="str">
        <f t="shared" si="4"/>
        <v/>
      </c>
      <c r="K23" s="9">
        <v>72</v>
      </c>
      <c r="M23" s="17"/>
      <c r="Q23" s="1" t="str">
        <f>'My Progress'!B24</f>
        <v>1.4.2</v>
      </c>
    </row>
    <row r="24" spans="1:17" ht="18" customHeight="1">
      <c r="A24" s="17"/>
      <c r="B24" s="93"/>
      <c r="C24" s="92"/>
      <c r="D24" s="164"/>
      <c r="E24" s="92"/>
      <c r="F24" s="92"/>
      <c r="G24" s="25" t="str">
        <f t="shared" si="2"/>
        <v/>
      </c>
      <c r="H24" s="167" t="str">
        <f t="shared" si="3"/>
        <v/>
      </c>
      <c r="I24" s="170" t="str">
        <f t="shared" si="4"/>
        <v/>
      </c>
      <c r="K24" s="9">
        <v>86</v>
      </c>
      <c r="M24" s="17"/>
      <c r="Q24" s="1">
        <f>'My Progress'!B25</f>
        <v>1.5</v>
      </c>
    </row>
    <row r="25" spans="1:17" ht="18" customHeight="1">
      <c r="A25" s="17"/>
      <c r="B25" s="93"/>
      <c r="C25" s="92"/>
      <c r="D25" s="164"/>
      <c r="E25" s="92"/>
      <c r="F25" s="92"/>
      <c r="G25" s="25" t="str">
        <f t="shared" si="2"/>
        <v/>
      </c>
      <c r="H25" s="167" t="str">
        <f t="shared" si="3"/>
        <v/>
      </c>
      <c r="I25" s="170" t="str">
        <f t="shared" si="4"/>
        <v/>
      </c>
      <c r="K25" s="9">
        <v>100</v>
      </c>
      <c r="M25" s="17"/>
      <c r="Q25" s="1" t="str">
        <f>'My Progress'!B26</f>
        <v>1.5.1</v>
      </c>
    </row>
    <row r="26" spans="1:17" ht="18" customHeight="1">
      <c r="A26" s="17"/>
      <c r="B26" s="93"/>
      <c r="C26" s="92"/>
      <c r="D26" s="164"/>
      <c r="E26" s="92"/>
      <c r="F26" s="92"/>
      <c r="G26" s="25" t="str">
        <f t="shared" si="2"/>
        <v/>
      </c>
      <c r="H26" s="167" t="str">
        <f t="shared" si="3"/>
        <v/>
      </c>
      <c r="I26" s="170" t="str">
        <f t="shared" si="4"/>
        <v/>
      </c>
      <c r="K26" s="9">
        <v>114</v>
      </c>
      <c r="M26" s="17"/>
      <c r="Q26" s="1" t="str">
        <f>'My Progress'!B27</f>
        <v>1.5.2</v>
      </c>
    </row>
    <row r="27" spans="1:17" ht="18" customHeight="1">
      <c r="A27" s="17"/>
      <c r="B27" s="93"/>
      <c r="C27" s="92"/>
      <c r="D27" s="164"/>
      <c r="E27" s="92"/>
      <c r="F27" s="92"/>
      <c r="G27" s="25" t="str">
        <f t="shared" si="2"/>
        <v/>
      </c>
      <c r="H27" s="167" t="str">
        <f t="shared" si="3"/>
        <v/>
      </c>
      <c r="I27" s="170" t="str">
        <f t="shared" si="4"/>
        <v/>
      </c>
      <c r="K27" s="9">
        <v>125</v>
      </c>
      <c r="M27" s="17"/>
      <c r="Q27" s="1">
        <f>'My Progress'!B28</f>
        <v>1.6</v>
      </c>
    </row>
    <row r="28" spans="1:17" ht="18" customHeight="1">
      <c r="A28" s="17"/>
      <c r="B28" s="93"/>
      <c r="C28" s="92"/>
      <c r="D28" s="164"/>
      <c r="E28" s="92"/>
      <c r="F28" s="92"/>
      <c r="G28" s="25" t="str">
        <f t="shared" si="2"/>
        <v/>
      </c>
      <c r="H28" s="167" t="str">
        <f t="shared" si="3"/>
        <v/>
      </c>
      <c r="I28" s="170" t="str">
        <f t="shared" si="4"/>
        <v/>
      </c>
      <c r="K28" s="9">
        <v>137</v>
      </c>
      <c r="M28" s="17"/>
      <c r="Q28" s="1" t="str">
        <f>'My Progress'!B29</f>
        <v>1.6.1</v>
      </c>
    </row>
    <row r="29" spans="1:17" ht="18" customHeight="1">
      <c r="A29" s="17"/>
      <c r="B29" s="93"/>
      <c r="C29" s="92"/>
      <c r="D29" s="164"/>
      <c r="E29" s="92"/>
      <c r="F29" s="92"/>
      <c r="G29" s="25" t="str">
        <f t="shared" si="2"/>
        <v/>
      </c>
      <c r="H29" s="167" t="str">
        <f t="shared" si="3"/>
        <v/>
      </c>
      <c r="I29" s="170" t="str">
        <f t="shared" si="4"/>
        <v/>
      </c>
      <c r="K29" s="9"/>
      <c r="M29" s="17"/>
      <c r="Q29" s="1">
        <f>'My Progress'!G9</f>
        <v>2.1</v>
      </c>
    </row>
    <row r="30" spans="1:17" ht="18" customHeight="1">
      <c r="A30" s="17"/>
      <c r="B30" s="93"/>
      <c r="C30" s="92"/>
      <c r="D30" s="164"/>
      <c r="E30" s="92"/>
      <c r="F30" s="92"/>
      <c r="G30" s="25" t="str">
        <f t="shared" si="2"/>
        <v/>
      </c>
      <c r="H30" s="167" t="str">
        <f t="shared" si="3"/>
        <v/>
      </c>
      <c r="I30" s="170" t="str">
        <f t="shared" si="4"/>
        <v/>
      </c>
      <c r="K30" s="9"/>
      <c r="M30" s="17"/>
      <c r="Q30" s="1" t="str">
        <f>'My Progress'!G10</f>
        <v>2.1.1</v>
      </c>
    </row>
    <row r="31" spans="1:17" ht="18" customHeight="1">
      <c r="A31" s="17"/>
      <c r="B31" s="93"/>
      <c r="C31" s="92"/>
      <c r="D31" s="164"/>
      <c r="E31" s="92"/>
      <c r="F31" s="92"/>
      <c r="G31" s="25" t="str">
        <f t="shared" si="2"/>
        <v/>
      </c>
      <c r="H31" s="167" t="str">
        <f t="shared" si="3"/>
        <v/>
      </c>
      <c r="I31" s="170" t="str">
        <f t="shared" si="4"/>
        <v/>
      </c>
      <c r="K31" s="9"/>
      <c r="M31" s="17"/>
      <c r="Q31" s="1" t="str">
        <f>'My Progress'!G11</f>
        <v>2.1.2</v>
      </c>
    </row>
    <row r="32" spans="1:17" ht="18" customHeight="1">
      <c r="A32" s="17"/>
      <c r="B32" s="93"/>
      <c r="C32" s="92"/>
      <c r="D32" s="164"/>
      <c r="E32" s="92"/>
      <c r="F32" s="92"/>
      <c r="G32" s="25" t="str">
        <f t="shared" si="2"/>
        <v/>
      </c>
      <c r="H32" s="167" t="str">
        <f t="shared" si="3"/>
        <v/>
      </c>
      <c r="I32" s="170" t="str">
        <f t="shared" si="4"/>
        <v/>
      </c>
      <c r="K32" s="9"/>
      <c r="M32" s="17"/>
      <c r="Q32" s="1" t="str">
        <f>'My Progress'!G12</f>
        <v>2.1.3</v>
      </c>
    </row>
    <row r="33" spans="1:17" ht="18" customHeight="1">
      <c r="A33" s="17"/>
      <c r="B33" s="93"/>
      <c r="C33" s="92"/>
      <c r="D33" s="164"/>
      <c r="E33" s="92"/>
      <c r="F33" s="92"/>
      <c r="G33" s="25" t="str">
        <f t="shared" si="2"/>
        <v/>
      </c>
      <c r="H33" s="167" t="str">
        <f t="shared" si="3"/>
        <v/>
      </c>
      <c r="I33" s="170" t="str">
        <f t="shared" si="4"/>
        <v/>
      </c>
      <c r="K33" s="9"/>
      <c r="M33" s="17"/>
      <c r="Q33" s="1">
        <f>'My Progress'!G13</f>
        <v>2.2000000000000002</v>
      </c>
    </row>
    <row r="34" spans="1:17" ht="18" customHeight="1">
      <c r="A34" s="17"/>
      <c r="B34" s="93"/>
      <c r="C34" s="92"/>
      <c r="D34" s="164"/>
      <c r="E34" s="92"/>
      <c r="F34" s="92"/>
      <c r="G34" s="25" t="str">
        <f t="shared" si="2"/>
        <v/>
      </c>
      <c r="H34" s="167" t="str">
        <f t="shared" si="3"/>
        <v/>
      </c>
      <c r="I34" s="170" t="str">
        <f t="shared" si="4"/>
        <v/>
      </c>
      <c r="K34" s="9"/>
      <c r="M34" s="17"/>
      <c r="Q34" s="1" t="str">
        <f>'My Progress'!G14</f>
        <v>2.2.1</v>
      </c>
    </row>
    <row r="35" spans="1:17" ht="18" customHeight="1">
      <c r="A35" s="17"/>
      <c r="B35" s="93"/>
      <c r="C35" s="92"/>
      <c r="D35" s="164"/>
      <c r="E35" s="92"/>
      <c r="F35" s="92"/>
      <c r="G35" s="25" t="str">
        <f t="shared" si="2"/>
        <v/>
      </c>
      <c r="H35" s="167" t="str">
        <f t="shared" si="3"/>
        <v/>
      </c>
      <c r="I35" s="170" t="str">
        <f t="shared" si="4"/>
        <v/>
      </c>
      <c r="K35" s="9"/>
      <c r="M35" s="17"/>
      <c r="Q35" s="1" t="str">
        <f>'My Progress'!G15</f>
        <v>2.2.2</v>
      </c>
    </row>
    <row r="36" spans="1:17" ht="18" customHeight="1">
      <c r="A36" s="17"/>
      <c r="B36" s="93"/>
      <c r="C36" s="92"/>
      <c r="D36" s="164"/>
      <c r="E36" s="92"/>
      <c r="F36" s="92"/>
      <c r="G36" s="25" t="str">
        <f t="shared" si="2"/>
        <v/>
      </c>
      <c r="H36" s="167" t="str">
        <f t="shared" si="3"/>
        <v/>
      </c>
      <c r="I36" s="170" t="str">
        <f t="shared" si="4"/>
        <v/>
      </c>
      <c r="K36" s="9"/>
      <c r="M36" s="17"/>
      <c r="Q36" s="1" t="str">
        <f>'My Progress'!G16</f>
        <v>2.2.3</v>
      </c>
    </row>
    <row r="37" spans="1:17" ht="18" customHeight="1">
      <c r="A37" s="17"/>
      <c r="B37" s="93"/>
      <c r="C37" s="92"/>
      <c r="D37" s="164"/>
      <c r="E37" s="92"/>
      <c r="F37" s="92"/>
      <c r="G37" s="25" t="str">
        <f t="shared" si="2"/>
        <v/>
      </c>
      <c r="H37" s="167" t="str">
        <f t="shared" si="3"/>
        <v/>
      </c>
      <c r="I37" s="170" t="str">
        <f t="shared" si="4"/>
        <v/>
      </c>
      <c r="K37" s="9"/>
      <c r="M37" s="17"/>
      <c r="Q37" s="1">
        <f>'My Progress'!G17</f>
        <v>2.2999999999999998</v>
      </c>
    </row>
    <row r="38" spans="1:17" ht="18" customHeight="1">
      <c r="A38" s="17"/>
      <c r="B38" s="93"/>
      <c r="C38" s="92"/>
      <c r="D38" s="164"/>
      <c r="E38" s="92"/>
      <c r="F38" s="92"/>
      <c r="G38" s="25" t="str">
        <f t="shared" si="2"/>
        <v/>
      </c>
      <c r="H38" s="167" t="str">
        <f t="shared" si="3"/>
        <v/>
      </c>
      <c r="I38" s="170" t="str">
        <f t="shared" si="4"/>
        <v/>
      </c>
      <c r="K38" s="9"/>
      <c r="M38" s="17"/>
      <c r="Q38" s="1" t="str">
        <f>'My Progress'!G18</f>
        <v>2.3.1</v>
      </c>
    </row>
    <row r="39" spans="1:17" ht="18" customHeight="1">
      <c r="A39" s="17"/>
      <c r="B39" s="93"/>
      <c r="C39" s="92"/>
      <c r="D39" s="164"/>
      <c r="E39" s="92"/>
      <c r="F39" s="92"/>
      <c r="G39" s="25" t="str">
        <f t="shared" si="2"/>
        <v/>
      </c>
      <c r="H39" s="167" t="str">
        <f t="shared" si="3"/>
        <v/>
      </c>
      <c r="I39" s="170" t="str">
        <f t="shared" si="4"/>
        <v/>
      </c>
      <c r="K39" s="9"/>
      <c r="M39" s="17"/>
      <c r="Q39" s="1" t="str">
        <f>'My Progress'!G19</f>
        <v>2.3.2</v>
      </c>
    </row>
    <row r="40" spans="1:17" ht="18" customHeight="1">
      <c r="A40" s="17"/>
      <c r="B40" s="93"/>
      <c r="C40" s="92"/>
      <c r="D40" s="164"/>
      <c r="E40" s="92"/>
      <c r="F40" s="92"/>
      <c r="G40" s="25" t="str">
        <f t="shared" si="2"/>
        <v/>
      </c>
      <c r="H40" s="167" t="str">
        <f t="shared" si="3"/>
        <v/>
      </c>
      <c r="I40" s="170" t="str">
        <f t="shared" si="4"/>
        <v/>
      </c>
      <c r="K40" s="9"/>
      <c r="M40" s="17"/>
      <c r="Q40" s="1">
        <f>'My Progress'!G20</f>
        <v>2.4</v>
      </c>
    </row>
    <row r="41" spans="1:17" ht="18" customHeight="1">
      <c r="A41" s="17"/>
      <c r="B41" s="93"/>
      <c r="C41" s="92"/>
      <c r="D41" s="164"/>
      <c r="E41" s="92"/>
      <c r="F41" s="92"/>
      <c r="G41" s="25" t="str">
        <f t="shared" si="2"/>
        <v/>
      </c>
      <c r="H41" s="167" t="str">
        <f t="shared" si="3"/>
        <v/>
      </c>
      <c r="I41" s="170" t="str">
        <f t="shared" si="4"/>
        <v/>
      </c>
      <c r="K41" s="9"/>
      <c r="M41" s="17"/>
      <c r="Q41" s="1" t="str">
        <f>'My Progress'!G21</f>
        <v>2.4.1</v>
      </c>
    </row>
    <row r="42" spans="1:17" ht="18" customHeight="1">
      <c r="A42" s="17"/>
      <c r="B42" s="93"/>
      <c r="C42" s="92"/>
      <c r="D42" s="164"/>
      <c r="E42" s="92"/>
      <c r="F42" s="92"/>
      <c r="G42" s="25" t="str">
        <f t="shared" si="2"/>
        <v/>
      </c>
      <c r="H42" s="167" t="str">
        <f t="shared" si="3"/>
        <v/>
      </c>
      <c r="I42" s="170" t="str">
        <f t="shared" si="4"/>
        <v/>
      </c>
      <c r="K42" s="9"/>
      <c r="M42" s="17"/>
      <c r="Q42" s="1">
        <f>'My Progress'!G22</f>
        <v>2.5</v>
      </c>
    </row>
    <row r="43" spans="1:17" ht="18" customHeight="1">
      <c r="A43" s="17"/>
      <c r="B43" s="93"/>
      <c r="C43" s="92"/>
      <c r="D43" s="164"/>
      <c r="E43" s="92"/>
      <c r="F43" s="92"/>
      <c r="G43" s="25" t="str">
        <f t="shared" si="2"/>
        <v/>
      </c>
      <c r="H43" s="167" t="str">
        <f t="shared" si="3"/>
        <v/>
      </c>
      <c r="I43" s="170" t="str">
        <f t="shared" si="4"/>
        <v/>
      </c>
      <c r="K43" s="9"/>
      <c r="M43" s="17"/>
      <c r="Q43" s="1" t="str">
        <f>'My Progress'!G23</f>
        <v>2.5.1</v>
      </c>
    </row>
    <row r="44" spans="1:17" ht="18" customHeight="1">
      <c r="A44" s="17"/>
      <c r="B44" s="93"/>
      <c r="C44" s="92"/>
      <c r="D44" s="164"/>
      <c r="E44" s="92"/>
      <c r="F44" s="92"/>
      <c r="G44" s="25" t="str">
        <f t="shared" si="2"/>
        <v/>
      </c>
      <c r="H44" s="167" t="str">
        <f t="shared" si="3"/>
        <v/>
      </c>
      <c r="I44" s="170" t="str">
        <f t="shared" si="4"/>
        <v/>
      </c>
      <c r="K44" s="9"/>
      <c r="M44" s="17"/>
      <c r="Q44" s="1" t="str">
        <f>'My Progress'!G24</f>
        <v>2.5.2</v>
      </c>
    </row>
    <row r="45" spans="1:17" ht="18" customHeight="1">
      <c r="A45" s="17"/>
      <c r="B45" s="93"/>
      <c r="C45" s="92"/>
      <c r="D45" s="164"/>
      <c r="E45" s="92"/>
      <c r="F45" s="92"/>
      <c r="G45" s="25" t="str">
        <f t="shared" si="2"/>
        <v/>
      </c>
      <c r="H45" s="167" t="str">
        <f t="shared" si="3"/>
        <v/>
      </c>
      <c r="I45" s="170" t="str">
        <f t="shared" si="4"/>
        <v/>
      </c>
      <c r="K45" s="9"/>
      <c r="M45" s="17"/>
    </row>
    <row r="46" spans="1:17" ht="18" customHeight="1">
      <c r="A46" s="17"/>
      <c r="B46" s="93"/>
      <c r="C46" s="92"/>
      <c r="D46" s="164"/>
      <c r="E46" s="92"/>
      <c r="F46" s="92"/>
      <c r="G46" s="25" t="str">
        <f t="shared" si="2"/>
        <v/>
      </c>
      <c r="H46" s="167" t="str">
        <f t="shared" si="3"/>
        <v/>
      </c>
      <c r="I46" s="170" t="str">
        <f t="shared" si="4"/>
        <v/>
      </c>
      <c r="K46" s="9"/>
      <c r="M46" s="17"/>
    </row>
    <row r="47" spans="1:17" ht="18" customHeight="1">
      <c r="A47" s="17"/>
      <c r="B47" s="93"/>
      <c r="C47" s="92"/>
      <c r="D47" s="164"/>
      <c r="E47" s="92"/>
      <c r="F47" s="92"/>
      <c r="G47" s="25" t="str">
        <f t="shared" si="2"/>
        <v/>
      </c>
      <c r="H47" s="167" t="str">
        <f t="shared" si="3"/>
        <v/>
      </c>
      <c r="I47" s="170" t="str">
        <f t="shared" si="4"/>
        <v/>
      </c>
      <c r="K47" s="9"/>
      <c r="M47" s="17"/>
    </row>
    <row r="48" spans="1:17" ht="18" customHeight="1">
      <c r="A48" s="17"/>
      <c r="B48" s="93"/>
      <c r="C48" s="92"/>
      <c r="D48" s="164"/>
      <c r="E48" s="92"/>
      <c r="F48" s="92"/>
      <c r="G48" s="25" t="str">
        <f t="shared" si="2"/>
        <v/>
      </c>
      <c r="H48" s="167" t="str">
        <f t="shared" si="3"/>
        <v/>
      </c>
      <c r="I48" s="170" t="str">
        <f t="shared" si="4"/>
        <v/>
      </c>
      <c r="K48" s="9"/>
      <c r="M48" s="17"/>
    </row>
    <row r="49" spans="1:13" ht="18" customHeight="1">
      <c r="A49" s="17"/>
      <c r="B49" s="93"/>
      <c r="C49" s="92"/>
      <c r="D49" s="164"/>
      <c r="E49" s="92"/>
      <c r="F49" s="92"/>
      <c r="G49" s="25" t="str">
        <f t="shared" si="2"/>
        <v/>
      </c>
      <c r="H49" s="167" t="str">
        <f t="shared" si="3"/>
        <v/>
      </c>
      <c r="I49" s="170" t="str">
        <f t="shared" si="4"/>
        <v/>
      </c>
      <c r="K49" s="9"/>
      <c r="M49" s="17"/>
    </row>
    <row r="50" spans="1:13" ht="18" customHeight="1">
      <c r="A50" s="17"/>
      <c r="B50" s="93"/>
      <c r="C50" s="92"/>
      <c r="D50" s="164"/>
      <c r="E50" s="92"/>
      <c r="F50" s="92"/>
      <c r="G50" s="25" t="str">
        <f t="shared" si="2"/>
        <v/>
      </c>
      <c r="H50" s="167" t="str">
        <f t="shared" si="3"/>
        <v/>
      </c>
      <c r="I50" s="170" t="str">
        <f t="shared" si="4"/>
        <v/>
      </c>
      <c r="K50" s="9"/>
      <c r="M50" s="17"/>
    </row>
    <row r="51" spans="1:13" ht="18" customHeight="1">
      <c r="A51" s="17"/>
      <c r="B51" s="93"/>
      <c r="C51" s="92"/>
      <c r="D51" s="164"/>
      <c r="E51" s="92"/>
      <c r="F51" s="92"/>
      <c r="G51" s="25" t="str">
        <f t="shared" si="2"/>
        <v/>
      </c>
      <c r="H51" s="167" t="str">
        <f t="shared" si="3"/>
        <v/>
      </c>
      <c r="I51" s="170" t="str">
        <f t="shared" si="4"/>
        <v/>
      </c>
      <c r="K51" s="9"/>
      <c r="M51" s="17"/>
    </row>
    <row r="52" spans="1:13" ht="18" customHeight="1">
      <c r="A52" s="17"/>
      <c r="B52" s="93"/>
      <c r="C52" s="92"/>
      <c r="D52" s="164"/>
      <c r="E52" s="92"/>
      <c r="F52" s="92"/>
      <c r="G52" s="25" t="str">
        <f t="shared" si="2"/>
        <v/>
      </c>
      <c r="H52" s="167" t="str">
        <f t="shared" si="3"/>
        <v/>
      </c>
      <c r="I52" s="170" t="str">
        <f t="shared" si="4"/>
        <v/>
      </c>
      <c r="J52" s="185" t="s">
        <v>104</v>
      </c>
      <c r="K52" s="185"/>
      <c r="L52" s="185"/>
      <c r="M52" s="185"/>
    </row>
    <row r="53" spans="1:13" ht="18" customHeight="1" thickBot="1">
      <c r="A53" s="17"/>
      <c r="B53" s="93"/>
      <c r="C53" s="92"/>
      <c r="D53" s="164"/>
      <c r="E53" s="92"/>
      <c r="F53" s="92"/>
      <c r="G53" s="25" t="str">
        <f t="shared" si="2"/>
        <v/>
      </c>
      <c r="H53" s="167" t="str">
        <f t="shared" si="3"/>
        <v/>
      </c>
      <c r="I53" s="170" t="str">
        <f t="shared" si="4"/>
        <v/>
      </c>
      <c r="J53" s="186"/>
      <c r="K53" s="186"/>
      <c r="L53" s="186"/>
      <c r="M53" s="186"/>
    </row>
    <row r="54" spans="1:13" ht="18" customHeight="1" thickTop="1">
      <c r="A54" s="17"/>
      <c r="B54" s="93"/>
      <c r="C54" s="92"/>
      <c r="D54" s="164"/>
      <c r="E54" s="92"/>
      <c r="F54" s="92"/>
      <c r="G54" s="25" t="str">
        <f t="shared" si="2"/>
        <v/>
      </c>
      <c r="H54" s="167" t="str">
        <f t="shared" si="3"/>
        <v/>
      </c>
      <c r="I54" s="170" t="str">
        <f t="shared" si="4"/>
        <v/>
      </c>
      <c r="K54" s="9"/>
      <c r="M54" s="17"/>
    </row>
    <row r="55" spans="1:13" ht="18" customHeight="1">
      <c r="A55" s="17"/>
      <c r="B55" s="93"/>
      <c r="C55" s="92"/>
      <c r="D55" s="164"/>
      <c r="E55" s="92"/>
      <c r="F55" s="92"/>
      <c r="G55" s="25" t="str">
        <f t="shared" si="2"/>
        <v/>
      </c>
      <c r="H55" s="167" t="str">
        <f t="shared" si="3"/>
        <v/>
      </c>
      <c r="I55" s="170" t="str">
        <f t="shared" si="4"/>
        <v/>
      </c>
      <c r="K55" s="9"/>
      <c r="M55" s="17"/>
    </row>
    <row r="56" spans="1:13" ht="18" customHeight="1">
      <c r="A56" s="17"/>
      <c r="B56" s="93"/>
      <c r="C56" s="92"/>
      <c r="D56" s="164"/>
      <c r="E56" s="92"/>
      <c r="F56" s="92"/>
      <c r="G56" s="25" t="str">
        <f t="shared" si="2"/>
        <v/>
      </c>
      <c r="H56" s="167" t="str">
        <f t="shared" si="3"/>
        <v/>
      </c>
      <c r="I56" s="170" t="str">
        <f t="shared" si="4"/>
        <v/>
      </c>
      <c r="K56" s="9"/>
      <c r="M56" s="17"/>
    </row>
    <row r="57" spans="1:13" ht="18" customHeight="1">
      <c r="A57" s="17"/>
      <c r="B57" s="93"/>
      <c r="C57" s="92"/>
      <c r="D57" s="164"/>
      <c r="E57" s="92"/>
      <c r="F57" s="92"/>
      <c r="G57" s="25" t="str">
        <f t="shared" si="2"/>
        <v/>
      </c>
      <c r="H57" s="167" t="str">
        <f t="shared" si="3"/>
        <v/>
      </c>
      <c r="I57" s="170" t="str">
        <f t="shared" si="4"/>
        <v/>
      </c>
      <c r="K57" s="9"/>
      <c r="M57" s="17"/>
    </row>
    <row r="58" spans="1:13" ht="18" customHeight="1">
      <c r="A58" s="17"/>
      <c r="B58" s="93"/>
      <c r="C58" s="92"/>
      <c r="D58" s="164"/>
      <c r="E58" s="92"/>
      <c r="F58" s="92"/>
      <c r="G58" s="25" t="str">
        <f t="shared" si="2"/>
        <v/>
      </c>
      <c r="H58" s="167" t="str">
        <f t="shared" si="3"/>
        <v/>
      </c>
      <c r="I58" s="170" t="str">
        <f t="shared" si="4"/>
        <v/>
      </c>
      <c r="K58" s="9"/>
      <c r="M58" s="17"/>
    </row>
    <row r="59" spans="1:13" ht="18" customHeight="1">
      <c r="A59" s="17"/>
      <c r="B59" s="93"/>
      <c r="C59" s="92"/>
      <c r="D59" s="164"/>
      <c r="E59" s="92"/>
      <c r="F59" s="92"/>
      <c r="G59" s="25" t="str">
        <f t="shared" si="2"/>
        <v/>
      </c>
      <c r="H59" s="167" t="str">
        <f t="shared" si="3"/>
        <v/>
      </c>
      <c r="I59" s="170" t="str">
        <f t="shared" si="4"/>
        <v/>
      </c>
      <c r="K59" s="9"/>
      <c r="M59" s="17"/>
    </row>
    <row r="60" spans="1:13" ht="18" customHeight="1">
      <c r="A60" s="17"/>
      <c r="B60" s="93"/>
      <c r="C60" s="92"/>
      <c r="D60" s="164"/>
      <c r="E60" s="92"/>
      <c r="F60" s="92"/>
      <c r="G60" s="25" t="str">
        <f t="shared" si="2"/>
        <v/>
      </c>
      <c r="H60" s="167" t="str">
        <f t="shared" si="3"/>
        <v/>
      </c>
      <c r="I60" s="170" t="str">
        <f t="shared" si="4"/>
        <v/>
      </c>
      <c r="K60" s="9"/>
      <c r="M60" s="17"/>
    </row>
    <row r="61" spans="1:13" ht="18" customHeight="1">
      <c r="A61" s="17"/>
      <c r="B61" s="93"/>
      <c r="C61" s="92"/>
      <c r="D61" s="164"/>
      <c r="E61" s="92"/>
      <c r="F61" s="92"/>
      <c r="G61" s="25" t="str">
        <f t="shared" si="2"/>
        <v/>
      </c>
      <c r="H61" s="167" t="str">
        <f t="shared" si="3"/>
        <v/>
      </c>
      <c r="I61" s="170" t="str">
        <f t="shared" si="4"/>
        <v/>
      </c>
      <c r="K61" s="9"/>
      <c r="M61" s="17"/>
    </row>
    <row r="62" spans="1:13" ht="18" customHeight="1">
      <c r="A62" s="17"/>
      <c r="B62" s="93"/>
      <c r="C62" s="92"/>
      <c r="D62" s="164"/>
      <c r="E62" s="92"/>
      <c r="F62" s="92"/>
      <c r="G62" s="25" t="str">
        <f t="shared" si="2"/>
        <v/>
      </c>
      <c r="H62" s="167" t="str">
        <f t="shared" si="3"/>
        <v/>
      </c>
      <c r="I62" s="170" t="str">
        <f t="shared" si="4"/>
        <v/>
      </c>
      <c r="K62" s="9"/>
      <c r="M62" s="17"/>
    </row>
    <row r="63" spans="1:13" ht="18" customHeight="1">
      <c r="A63" s="17"/>
      <c r="B63" s="93"/>
      <c r="C63" s="92"/>
      <c r="D63" s="164"/>
      <c r="E63" s="92"/>
      <c r="F63" s="92"/>
      <c r="G63" s="25" t="str">
        <f t="shared" si="2"/>
        <v/>
      </c>
      <c r="H63" s="167" t="str">
        <f t="shared" si="3"/>
        <v/>
      </c>
      <c r="I63" s="170" t="str">
        <f t="shared" si="4"/>
        <v/>
      </c>
      <c r="K63" s="9"/>
      <c r="M63" s="17"/>
    </row>
    <row r="64" spans="1:13" ht="18" customHeight="1">
      <c r="A64" s="17"/>
      <c r="B64" s="93"/>
      <c r="C64" s="92"/>
      <c r="D64" s="164"/>
      <c r="E64" s="92"/>
      <c r="F64" s="92"/>
      <c r="G64" s="25" t="str">
        <f t="shared" si="2"/>
        <v/>
      </c>
      <c r="H64" s="167" t="str">
        <f t="shared" si="3"/>
        <v/>
      </c>
      <c r="I64" s="170" t="str">
        <f t="shared" si="4"/>
        <v/>
      </c>
      <c r="K64" s="9"/>
      <c r="M64" s="17"/>
    </row>
    <row r="65" spans="1:13" ht="18" customHeight="1">
      <c r="A65" s="17"/>
      <c r="B65" s="93"/>
      <c r="C65" s="92"/>
      <c r="D65" s="164"/>
      <c r="E65" s="92"/>
      <c r="F65" s="92"/>
      <c r="G65" s="25" t="str">
        <f t="shared" si="2"/>
        <v/>
      </c>
      <c r="H65" s="167" t="str">
        <f t="shared" si="3"/>
        <v/>
      </c>
      <c r="I65" s="170" t="str">
        <f t="shared" si="4"/>
        <v/>
      </c>
      <c r="K65" s="9"/>
      <c r="M65" s="17"/>
    </row>
    <row r="66" spans="1:13" ht="18" customHeight="1">
      <c r="A66" s="17"/>
      <c r="B66" s="93"/>
      <c r="C66" s="92"/>
      <c r="D66" s="164"/>
      <c r="E66" s="92"/>
      <c r="F66" s="92"/>
      <c r="G66" s="25" t="str">
        <f t="shared" si="2"/>
        <v/>
      </c>
      <c r="H66" s="167" t="str">
        <f t="shared" si="3"/>
        <v/>
      </c>
      <c r="I66" s="170" t="str">
        <f t="shared" si="4"/>
        <v/>
      </c>
      <c r="K66" s="9"/>
      <c r="M66" s="17"/>
    </row>
    <row r="67" spans="1:13" ht="18" customHeight="1">
      <c r="A67" s="17"/>
      <c r="B67" s="93"/>
      <c r="C67" s="92"/>
      <c r="D67" s="164"/>
      <c r="E67" s="92"/>
      <c r="F67" s="92"/>
      <c r="G67" s="25" t="str">
        <f t="shared" si="2"/>
        <v/>
      </c>
      <c r="H67" s="167" t="str">
        <f t="shared" si="3"/>
        <v/>
      </c>
      <c r="I67" s="170" t="str">
        <f t="shared" si="4"/>
        <v/>
      </c>
      <c r="K67" s="9"/>
      <c r="M67" s="17"/>
    </row>
    <row r="68" spans="1:13" ht="18" customHeight="1">
      <c r="A68" s="17"/>
      <c r="B68" s="93"/>
      <c r="C68" s="92"/>
      <c r="D68" s="164"/>
      <c r="E68" s="92"/>
      <c r="F68" s="92"/>
      <c r="G68" s="25" t="str">
        <f t="shared" si="2"/>
        <v/>
      </c>
      <c r="H68" s="167" t="str">
        <f t="shared" si="3"/>
        <v/>
      </c>
      <c r="I68" s="170" t="str">
        <f t="shared" si="4"/>
        <v/>
      </c>
      <c r="K68" s="9"/>
      <c r="M68" s="17"/>
    </row>
    <row r="69" spans="1:13" ht="18" customHeight="1">
      <c r="A69" s="17"/>
      <c r="B69" s="93"/>
      <c r="C69" s="92"/>
      <c r="D69" s="164"/>
      <c r="E69" s="92"/>
      <c r="F69" s="92"/>
      <c r="G69" s="25" t="str">
        <f t="shared" si="2"/>
        <v/>
      </c>
      <c r="H69" s="167" t="str">
        <f t="shared" si="3"/>
        <v/>
      </c>
      <c r="I69" s="170" t="str">
        <f t="shared" si="4"/>
        <v/>
      </c>
      <c r="K69" s="9"/>
      <c r="M69" s="17"/>
    </row>
    <row r="70" spans="1:13" ht="18" customHeight="1">
      <c r="A70" s="17"/>
      <c r="B70" s="93"/>
      <c r="C70" s="92"/>
      <c r="D70" s="164"/>
      <c r="E70" s="92"/>
      <c r="F70" s="92"/>
      <c r="G70" s="25" t="str">
        <f t="shared" si="2"/>
        <v/>
      </c>
      <c r="H70" s="167" t="str">
        <f t="shared" si="3"/>
        <v/>
      </c>
      <c r="I70" s="170" t="str">
        <f t="shared" si="4"/>
        <v/>
      </c>
      <c r="K70" s="9"/>
      <c r="M70" s="17"/>
    </row>
    <row r="71" spans="1:13" ht="18" customHeight="1">
      <c r="A71" s="17"/>
      <c r="B71" s="93"/>
      <c r="C71" s="92"/>
      <c r="D71" s="164"/>
      <c r="E71" s="92"/>
      <c r="F71" s="92"/>
      <c r="G71" s="25" t="str">
        <f t="shared" si="2"/>
        <v/>
      </c>
      <c r="H71" s="167" t="str">
        <f t="shared" si="3"/>
        <v/>
      </c>
      <c r="I71" s="170" t="str">
        <f t="shared" si="4"/>
        <v/>
      </c>
      <c r="K71" s="9"/>
      <c r="M71" s="17"/>
    </row>
    <row r="72" spans="1:13" ht="18" customHeight="1">
      <c r="A72" s="17"/>
      <c r="B72" s="93"/>
      <c r="C72" s="92"/>
      <c r="D72" s="164"/>
      <c r="E72" s="92"/>
      <c r="F72" s="92"/>
      <c r="G72" s="25" t="str">
        <f t="shared" si="2"/>
        <v/>
      </c>
      <c r="H72" s="167" t="str">
        <f t="shared" si="3"/>
        <v/>
      </c>
      <c r="I72" s="170" t="str">
        <f t="shared" si="4"/>
        <v/>
      </c>
      <c r="K72" s="9"/>
      <c r="M72" s="17"/>
    </row>
    <row r="73" spans="1:13" ht="18" customHeight="1">
      <c r="A73" s="17"/>
      <c r="B73" s="93"/>
      <c r="C73" s="92"/>
      <c r="D73" s="164"/>
      <c r="E73" s="92"/>
      <c r="F73" s="92"/>
      <c r="G73" s="25" t="str">
        <f t="shared" ref="G73:G112" si="6">IF(E73="","",F73/E73)</f>
        <v/>
      </c>
      <c r="H73" s="167" t="str">
        <f t="shared" ref="H73:H112" si="7">IF(F73="","",VLOOKUP(G73,$K$8:$L$17,2,TRUE))</f>
        <v/>
      </c>
      <c r="I73" s="170" t="str">
        <f t="shared" ref="I73:I112" si="8">IF(F73="","",IF(H73="U","Below",IF($E$5&gt;H73,"Below",IF($E$5&lt;H73,"Above",IF($E$5=H73,"On Target")))))</f>
        <v/>
      </c>
      <c r="K73" s="9"/>
      <c r="M73" s="17"/>
    </row>
    <row r="74" spans="1:13" ht="18" customHeight="1">
      <c r="A74" s="17"/>
      <c r="B74" s="93"/>
      <c r="C74" s="92"/>
      <c r="D74" s="164"/>
      <c r="E74" s="92"/>
      <c r="F74" s="92"/>
      <c r="G74" s="25" t="str">
        <f t="shared" si="6"/>
        <v/>
      </c>
      <c r="H74" s="167" t="str">
        <f t="shared" si="7"/>
        <v/>
      </c>
      <c r="I74" s="170" t="str">
        <f t="shared" si="8"/>
        <v/>
      </c>
      <c r="K74" s="9"/>
      <c r="M74" s="17"/>
    </row>
    <row r="75" spans="1:13" ht="18" customHeight="1">
      <c r="A75" s="17"/>
      <c r="B75" s="93"/>
      <c r="C75" s="92"/>
      <c r="D75" s="164"/>
      <c r="E75" s="92"/>
      <c r="F75" s="92"/>
      <c r="G75" s="25" t="str">
        <f t="shared" si="6"/>
        <v/>
      </c>
      <c r="H75" s="167" t="str">
        <f t="shared" si="7"/>
        <v/>
      </c>
      <c r="I75" s="170" t="str">
        <f t="shared" si="8"/>
        <v/>
      </c>
      <c r="K75" s="9"/>
      <c r="M75" s="17"/>
    </row>
    <row r="76" spans="1:13" ht="18" customHeight="1">
      <c r="A76" s="17"/>
      <c r="B76" s="93"/>
      <c r="C76" s="92"/>
      <c r="D76" s="164"/>
      <c r="E76" s="92"/>
      <c r="F76" s="92"/>
      <c r="G76" s="25" t="str">
        <f t="shared" si="6"/>
        <v/>
      </c>
      <c r="H76" s="167" t="str">
        <f t="shared" si="7"/>
        <v/>
      </c>
      <c r="I76" s="170" t="str">
        <f t="shared" si="8"/>
        <v/>
      </c>
      <c r="K76" s="9"/>
      <c r="M76" s="17"/>
    </row>
    <row r="77" spans="1:13" ht="18" customHeight="1">
      <c r="A77" s="17"/>
      <c r="B77" s="93"/>
      <c r="C77" s="92"/>
      <c r="D77" s="164"/>
      <c r="E77" s="92"/>
      <c r="F77" s="92"/>
      <c r="G77" s="25" t="str">
        <f t="shared" si="6"/>
        <v/>
      </c>
      <c r="H77" s="167" t="str">
        <f t="shared" si="7"/>
        <v/>
      </c>
      <c r="I77" s="170" t="str">
        <f t="shared" si="8"/>
        <v/>
      </c>
      <c r="K77" s="9"/>
      <c r="M77" s="17"/>
    </row>
    <row r="78" spans="1:13" ht="18" customHeight="1">
      <c r="A78" s="17"/>
      <c r="B78" s="93"/>
      <c r="C78" s="92"/>
      <c r="D78" s="164"/>
      <c r="E78" s="92"/>
      <c r="F78" s="92"/>
      <c r="G78" s="25" t="str">
        <f t="shared" si="6"/>
        <v/>
      </c>
      <c r="H78" s="167" t="str">
        <f t="shared" si="7"/>
        <v/>
      </c>
      <c r="I78" s="170" t="str">
        <f t="shared" si="8"/>
        <v/>
      </c>
      <c r="K78" s="9"/>
      <c r="M78" s="17"/>
    </row>
    <row r="79" spans="1:13" ht="18" customHeight="1">
      <c r="A79" s="17"/>
      <c r="B79" s="93"/>
      <c r="C79" s="92"/>
      <c r="D79" s="164"/>
      <c r="E79" s="92"/>
      <c r="F79" s="92"/>
      <c r="G79" s="25" t="str">
        <f t="shared" si="6"/>
        <v/>
      </c>
      <c r="H79" s="167" t="str">
        <f t="shared" si="7"/>
        <v/>
      </c>
      <c r="I79" s="170" t="str">
        <f t="shared" si="8"/>
        <v/>
      </c>
      <c r="K79" s="9"/>
      <c r="M79" s="17"/>
    </row>
    <row r="80" spans="1:13" ht="18" customHeight="1">
      <c r="A80" s="17"/>
      <c r="B80" s="93"/>
      <c r="C80" s="92"/>
      <c r="D80" s="164"/>
      <c r="E80" s="92"/>
      <c r="F80" s="92"/>
      <c r="G80" s="25" t="str">
        <f t="shared" si="6"/>
        <v/>
      </c>
      <c r="H80" s="167" t="str">
        <f t="shared" si="7"/>
        <v/>
      </c>
      <c r="I80" s="170" t="str">
        <f t="shared" si="8"/>
        <v/>
      </c>
      <c r="K80" s="9"/>
      <c r="M80" s="17"/>
    </row>
    <row r="81" spans="1:13" ht="18" customHeight="1">
      <c r="A81" s="17"/>
      <c r="B81" s="93"/>
      <c r="C81" s="92"/>
      <c r="D81" s="164"/>
      <c r="E81" s="92"/>
      <c r="F81" s="92"/>
      <c r="G81" s="25" t="str">
        <f t="shared" si="6"/>
        <v/>
      </c>
      <c r="H81" s="167" t="str">
        <f t="shared" si="7"/>
        <v/>
      </c>
      <c r="I81" s="170" t="str">
        <f t="shared" si="8"/>
        <v/>
      </c>
      <c r="K81" s="9"/>
      <c r="M81" s="17"/>
    </row>
    <row r="82" spans="1:13" ht="18" customHeight="1">
      <c r="A82" s="17"/>
      <c r="B82" s="93"/>
      <c r="C82" s="92"/>
      <c r="D82" s="164"/>
      <c r="E82" s="92"/>
      <c r="F82" s="92"/>
      <c r="G82" s="25" t="str">
        <f t="shared" si="6"/>
        <v/>
      </c>
      <c r="H82" s="167" t="str">
        <f t="shared" si="7"/>
        <v/>
      </c>
      <c r="I82" s="170" t="str">
        <f t="shared" si="8"/>
        <v/>
      </c>
      <c r="K82" s="9"/>
      <c r="M82" s="17"/>
    </row>
    <row r="83" spans="1:13" ht="18" customHeight="1">
      <c r="A83" s="17"/>
      <c r="B83" s="93"/>
      <c r="C83" s="92"/>
      <c r="D83" s="164"/>
      <c r="E83" s="92"/>
      <c r="F83" s="92"/>
      <c r="G83" s="25" t="str">
        <f t="shared" si="6"/>
        <v/>
      </c>
      <c r="H83" s="167" t="str">
        <f t="shared" si="7"/>
        <v/>
      </c>
      <c r="I83" s="170" t="str">
        <f t="shared" si="8"/>
        <v/>
      </c>
      <c r="K83" s="9"/>
      <c r="M83" s="17"/>
    </row>
    <row r="84" spans="1:13" ht="18" customHeight="1">
      <c r="A84" s="17"/>
      <c r="B84" s="93"/>
      <c r="C84" s="92"/>
      <c r="D84" s="164"/>
      <c r="E84" s="92"/>
      <c r="F84" s="92"/>
      <c r="G84" s="25" t="str">
        <f t="shared" si="6"/>
        <v/>
      </c>
      <c r="H84" s="167" t="str">
        <f t="shared" si="7"/>
        <v/>
      </c>
      <c r="I84" s="170" t="str">
        <f t="shared" si="8"/>
        <v/>
      </c>
      <c r="K84" s="9"/>
      <c r="M84" s="17"/>
    </row>
    <row r="85" spans="1:13" ht="18" customHeight="1">
      <c r="A85" s="17"/>
      <c r="B85" s="93"/>
      <c r="C85" s="92"/>
      <c r="D85" s="164"/>
      <c r="E85" s="92"/>
      <c r="F85" s="92"/>
      <c r="G85" s="25" t="str">
        <f t="shared" si="6"/>
        <v/>
      </c>
      <c r="H85" s="167" t="str">
        <f t="shared" si="7"/>
        <v/>
      </c>
      <c r="I85" s="170" t="str">
        <f t="shared" si="8"/>
        <v/>
      </c>
      <c r="K85" s="9"/>
      <c r="M85" s="17"/>
    </row>
    <row r="86" spans="1:13" ht="18" customHeight="1">
      <c r="A86" s="17"/>
      <c r="B86" s="93"/>
      <c r="C86" s="92"/>
      <c r="D86" s="164"/>
      <c r="E86" s="92"/>
      <c r="F86" s="92"/>
      <c r="G86" s="25" t="str">
        <f t="shared" si="6"/>
        <v/>
      </c>
      <c r="H86" s="167" t="str">
        <f t="shared" si="7"/>
        <v/>
      </c>
      <c r="I86" s="170" t="str">
        <f t="shared" si="8"/>
        <v/>
      </c>
      <c r="K86" s="9"/>
      <c r="M86" s="17"/>
    </row>
    <row r="87" spans="1:13" ht="18" customHeight="1">
      <c r="A87" s="17"/>
      <c r="B87" s="93"/>
      <c r="C87" s="92"/>
      <c r="D87" s="164"/>
      <c r="E87" s="92"/>
      <c r="F87" s="92"/>
      <c r="G87" s="25" t="str">
        <f t="shared" si="6"/>
        <v/>
      </c>
      <c r="H87" s="167" t="str">
        <f t="shared" si="7"/>
        <v/>
      </c>
      <c r="I87" s="170" t="str">
        <f t="shared" si="8"/>
        <v/>
      </c>
      <c r="K87" s="9"/>
      <c r="M87" s="17"/>
    </row>
    <row r="88" spans="1:13" ht="18" customHeight="1">
      <c r="A88" s="17"/>
      <c r="B88" s="93"/>
      <c r="C88" s="92"/>
      <c r="D88" s="164"/>
      <c r="E88" s="92"/>
      <c r="F88" s="92"/>
      <c r="G88" s="25" t="str">
        <f t="shared" si="6"/>
        <v/>
      </c>
      <c r="H88" s="167" t="str">
        <f t="shared" si="7"/>
        <v/>
      </c>
      <c r="I88" s="170" t="str">
        <f t="shared" si="8"/>
        <v/>
      </c>
      <c r="K88" s="9"/>
      <c r="M88" s="17"/>
    </row>
    <row r="89" spans="1:13" ht="18" customHeight="1">
      <c r="A89" s="17"/>
      <c r="B89" s="93"/>
      <c r="C89" s="92"/>
      <c r="D89" s="164"/>
      <c r="E89" s="92"/>
      <c r="F89" s="92"/>
      <c r="G89" s="25" t="str">
        <f t="shared" si="6"/>
        <v/>
      </c>
      <c r="H89" s="167" t="str">
        <f t="shared" si="7"/>
        <v/>
      </c>
      <c r="I89" s="170" t="str">
        <f t="shared" si="8"/>
        <v/>
      </c>
      <c r="K89" s="9"/>
      <c r="M89" s="17"/>
    </row>
    <row r="90" spans="1:13" ht="18" customHeight="1">
      <c r="A90" s="17"/>
      <c r="B90" s="93"/>
      <c r="C90" s="92"/>
      <c r="D90" s="164"/>
      <c r="E90" s="92"/>
      <c r="F90" s="92"/>
      <c r="G90" s="25" t="str">
        <f t="shared" si="6"/>
        <v/>
      </c>
      <c r="H90" s="167" t="str">
        <f t="shared" si="7"/>
        <v/>
      </c>
      <c r="I90" s="170" t="str">
        <f t="shared" si="8"/>
        <v/>
      </c>
      <c r="K90" s="9"/>
      <c r="M90" s="17"/>
    </row>
    <row r="91" spans="1:13" ht="18" customHeight="1">
      <c r="A91" s="17"/>
      <c r="B91" s="93"/>
      <c r="C91" s="92"/>
      <c r="D91" s="164"/>
      <c r="E91" s="92"/>
      <c r="F91" s="92"/>
      <c r="G91" s="25" t="str">
        <f t="shared" si="6"/>
        <v/>
      </c>
      <c r="H91" s="167" t="str">
        <f t="shared" si="7"/>
        <v/>
      </c>
      <c r="I91" s="170" t="str">
        <f t="shared" si="8"/>
        <v/>
      </c>
      <c r="K91" s="9"/>
      <c r="M91" s="17"/>
    </row>
    <row r="92" spans="1:13" ht="18" customHeight="1">
      <c r="A92" s="17"/>
      <c r="B92" s="93"/>
      <c r="C92" s="92"/>
      <c r="D92" s="164"/>
      <c r="E92" s="92"/>
      <c r="F92" s="92"/>
      <c r="G92" s="25" t="str">
        <f t="shared" si="6"/>
        <v/>
      </c>
      <c r="H92" s="167" t="str">
        <f t="shared" si="7"/>
        <v/>
      </c>
      <c r="I92" s="170" t="str">
        <f t="shared" si="8"/>
        <v/>
      </c>
      <c r="K92" s="9"/>
      <c r="M92" s="17"/>
    </row>
    <row r="93" spans="1:13" ht="18" customHeight="1">
      <c r="A93" s="17"/>
      <c r="B93" s="93"/>
      <c r="C93" s="92"/>
      <c r="D93" s="164"/>
      <c r="E93" s="92"/>
      <c r="F93" s="92"/>
      <c r="G93" s="25" t="str">
        <f t="shared" si="6"/>
        <v/>
      </c>
      <c r="H93" s="167" t="str">
        <f t="shared" si="7"/>
        <v/>
      </c>
      <c r="I93" s="170" t="str">
        <f t="shared" si="8"/>
        <v/>
      </c>
      <c r="K93" s="9"/>
      <c r="M93" s="17"/>
    </row>
    <row r="94" spans="1:13" ht="18" customHeight="1">
      <c r="A94" s="17"/>
      <c r="B94" s="93"/>
      <c r="C94" s="92"/>
      <c r="D94" s="164"/>
      <c r="E94" s="92"/>
      <c r="F94" s="92"/>
      <c r="G94" s="25" t="str">
        <f t="shared" si="6"/>
        <v/>
      </c>
      <c r="H94" s="167" t="str">
        <f t="shared" si="7"/>
        <v/>
      </c>
      <c r="I94" s="170" t="str">
        <f t="shared" si="8"/>
        <v/>
      </c>
      <c r="K94" s="9"/>
      <c r="M94" s="17"/>
    </row>
    <row r="95" spans="1:13" ht="18" customHeight="1">
      <c r="A95" s="17"/>
      <c r="B95" s="93"/>
      <c r="C95" s="92"/>
      <c r="D95" s="164"/>
      <c r="E95" s="92"/>
      <c r="F95" s="92"/>
      <c r="G95" s="25" t="str">
        <f t="shared" si="6"/>
        <v/>
      </c>
      <c r="H95" s="167" t="str">
        <f t="shared" si="7"/>
        <v/>
      </c>
      <c r="I95" s="170" t="str">
        <f t="shared" si="8"/>
        <v/>
      </c>
      <c r="K95" s="9"/>
      <c r="M95" s="17"/>
    </row>
    <row r="96" spans="1:13" ht="18" customHeight="1">
      <c r="A96" s="17"/>
      <c r="B96" s="93"/>
      <c r="C96" s="92"/>
      <c r="D96" s="164"/>
      <c r="E96" s="92"/>
      <c r="F96" s="92"/>
      <c r="G96" s="25" t="str">
        <f t="shared" si="6"/>
        <v/>
      </c>
      <c r="H96" s="167" t="str">
        <f t="shared" si="7"/>
        <v/>
      </c>
      <c r="I96" s="170" t="str">
        <f t="shared" si="8"/>
        <v/>
      </c>
      <c r="K96" s="9"/>
      <c r="M96" s="17"/>
    </row>
    <row r="97" spans="1:13" ht="18" customHeight="1">
      <c r="A97" s="17"/>
      <c r="B97" s="93"/>
      <c r="C97" s="92"/>
      <c r="D97" s="164"/>
      <c r="E97" s="92"/>
      <c r="F97" s="92"/>
      <c r="G97" s="25" t="str">
        <f t="shared" si="6"/>
        <v/>
      </c>
      <c r="H97" s="167" t="str">
        <f t="shared" si="7"/>
        <v/>
      </c>
      <c r="I97" s="170" t="str">
        <f t="shared" si="8"/>
        <v/>
      </c>
      <c r="M97" s="17"/>
    </row>
    <row r="98" spans="1:13" ht="18" customHeight="1">
      <c r="A98" s="17"/>
      <c r="B98" s="93"/>
      <c r="C98" s="92"/>
      <c r="D98" s="164"/>
      <c r="E98" s="92"/>
      <c r="F98" s="92"/>
      <c r="G98" s="25" t="str">
        <f t="shared" si="6"/>
        <v/>
      </c>
      <c r="H98" s="167" t="str">
        <f t="shared" si="7"/>
        <v/>
      </c>
      <c r="I98" s="170" t="str">
        <f t="shared" si="8"/>
        <v/>
      </c>
      <c r="M98" s="17"/>
    </row>
    <row r="99" spans="1:13" ht="18" customHeight="1">
      <c r="A99" s="17"/>
      <c r="B99" s="93"/>
      <c r="C99" s="92"/>
      <c r="D99" s="164"/>
      <c r="E99" s="92"/>
      <c r="F99" s="92"/>
      <c r="G99" s="25" t="str">
        <f t="shared" si="6"/>
        <v/>
      </c>
      <c r="H99" s="167" t="str">
        <f t="shared" si="7"/>
        <v/>
      </c>
      <c r="I99" s="170" t="str">
        <f t="shared" si="8"/>
        <v/>
      </c>
      <c r="M99" s="17"/>
    </row>
    <row r="100" spans="1:13" ht="18" customHeight="1">
      <c r="A100" s="17"/>
      <c r="B100" s="93"/>
      <c r="C100" s="92"/>
      <c r="D100" s="164"/>
      <c r="E100" s="92"/>
      <c r="F100" s="92"/>
      <c r="G100" s="25" t="str">
        <f t="shared" si="6"/>
        <v/>
      </c>
      <c r="H100" s="167" t="str">
        <f t="shared" si="7"/>
        <v/>
      </c>
      <c r="I100" s="170" t="str">
        <f t="shared" si="8"/>
        <v/>
      </c>
      <c r="M100" s="9"/>
    </row>
    <row r="101" spans="1:13" ht="18" customHeight="1">
      <c r="A101" s="17"/>
      <c r="B101" s="93"/>
      <c r="C101" s="92"/>
      <c r="D101" s="164"/>
      <c r="E101" s="92"/>
      <c r="F101" s="92"/>
      <c r="G101" s="25" t="str">
        <f t="shared" si="6"/>
        <v/>
      </c>
      <c r="H101" s="167" t="str">
        <f t="shared" si="7"/>
        <v/>
      </c>
      <c r="I101" s="170" t="str">
        <f t="shared" si="8"/>
        <v/>
      </c>
      <c r="M101" s="9"/>
    </row>
    <row r="102" spans="1:13" ht="18" customHeight="1">
      <c r="A102" s="17"/>
      <c r="B102" s="93"/>
      <c r="C102" s="92"/>
      <c r="D102" s="164"/>
      <c r="E102" s="92"/>
      <c r="F102" s="92"/>
      <c r="G102" s="25" t="str">
        <f t="shared" si="6"/>
        <v/>
      </c>
      <c r="H102" s="167" t="str">
        <f t="shared" si="7"/>
        <v/>
      </c>
      <c r="I102" s="170" t="str">
        <f t="shared" si="8"/>
        <v/>
      </c>
      <c r="M102" s="9"/>
    </row>
    <row r="103" spans="1:13" ht="18" customHeight="1">
      <c r="A103" s="17"/>
      <c r="B103" s="93"/>
      <c r="C103" s="92"/>
      <c r="D103" s="164"/>
      <c r="E103" s="92"/>
      <c r="F103" s="92"/>
      <c r="G103" s="25" t="str">
        <f t="shared" si="6"/>
        <v/>
      </c>
      <c r="H103" s="167" t="str">
        <f t="shared" si="7"/>
        <v/>
      </c>
      <c r="I103" s="170" t="str">
        <f t="shared" si="8"/>
        <v/>
      </c>
      <c r="M103" s="9"/>
    </row>
    <row r="104" spans="1:13" ht="18" customHeight="1">
      <c r="A104" s="17"/>
      <c r="B104" s="93"/>
      <c r="C104" s="92"/>
      <c r="D104" s="164"/>
      <c r="E104" s="92"/>
      <c r="F104" s="92"/>
      <c r="G104" s="25" t="str">
        <f t="shared" si="6"/>
        <v/>
      </c>
      <c r="H104" s="167" t="str">
        <f t="shared" si="7"/>
        <v/>
      </c>
      <c r="I104" s="170" t="str">
        <f t="shared" si="8"/>
        <v/>
      </c>
      <c r="M104" s="9"/>
    </row>
    <row r="105" spans="1:13" ht="18" customHeight="1">
      <c r="A105" s="17"/>
      <c r="B105" s="93"/>
      <c r="C105" s="92"/>
      <c r="D105" s="164"/>
      <c r="E105" s="92"/>
      <c r="F105" s="92"/>
      <c r="G105" s="25" t="str">
        <f t="shared" si="6"/>
        <v/>
      </c>
      <c r="H105" s="167" t="str">
        <f t="shared" si="7"/>
        <v/>
      </c>
      <c r="I105" s="170" t="str">
        <f t="shared" si="8"/>
        <v/>
      </c>
      <c r="M105" s="9"/>
    </row>
    <row r="106" spans="1:13" ht="18" customHeight="1">
      <c r="A106" s="17"/>
      <c r="B106" s="93"/>
      <c r="C106" s="92"/>
      <c r="D106" s="164"/>
      <c r="E106" s="92"/>
      <c r="F106" s="92"/>
      <c r="G106" s="25" t="str">
        <f t="shared" si="6"/>
        <v/>
      </c>
      <c r="H106" s="167" t="str">
        <f t="shared" si="7"/>
        <v/>
      </c>
      <c r="I106" s="170" t="str">
        <f t="shared" si="8"/>
        <v/>
      </c>
      <c r="M106" s="9"/>
    </row>
    <row r="107" spans="1:13" ht="18" customHeight="1">
      <c r="A107" s="17"/>
      <c r="B107" s="93"/>
      <c r="C107" s="92"/>
      <c r="D107" s="164"/>
      <c r="E107" s="92"/>
      <c r="F107" s="92"/>
      <c r="G107" s="25" t="str">
        <f t="shared" si="6"/>
        <v/>
      </c>
      <c r="H107" s="167" t="str">
        <f t="shared" si="7"/>
        <v/>
      </c>
      <c r="I107" s="170" t="str">
        <f t="shared" si="8"/>
        <v/>
      </c>
      <c r="M107" s="9"/>
    </row>
    <row r="108" spans="1:13" ht="18" customHeight="1">
      <c r="A108" s="17"/>
      <c r="B108" s="93"/>
      <c r="C108" s="92"/>
      <c r="D108" s="164"/>
      <c r="E108" s="92"/>
      <c r="F108" s="92"/>
      <c r="G108" s="25" t="str">
        <f t="shared" si="6"/>
        <v/>
      </c>
      <c r="H108" s="167" t="str">
        <f t="shared" si="7"/>
        <v/>
      </c>
      <c r="I108" s="170" t="str">
        <f t="shared" si="8"/>
        <v/>
      </c>
      <c r="M108" s="9"/>
    </row>
    <row r="109" spans="1:13" ht="18" customHeight="1">
      <c r="A109" s="17"/>
      <c r="B109" s="93"/>
      <c r="C109" s="92"/>
      <c r="D109" s="164"/>
      <c r="E109" s="92"/>
      <c r="F109" s="92"/>
      <c r="G109" s="25" t="str">
        <f t="shared" si="6"/>
        <v/>
      </c>
      <c r="H109" s="167" t="str">
        <f t="shared" si="7"/>
        <v/>
      </c>
      <c r="I109" s="170" t="str">
        <f t="shared" si="8"/>
        <v/>
      </c>
      <c r="M109" s="9"/>
    </row>
    <row r="110" spans="1:13" ht="18" customHeight="1">
      <c r="A110" s="17"/>
      <c r="B110" s="93"/>
      <c r="C110" s="92"/>
      <c r="D110" s="164"/>
      <c r="E110" s="92"/>
      <c r="F110" s="92"/>
      <c r="G110" s="25" t="str">
        <f t="shared" si="6"/>
        <v/>
      </c>
      <c r="H110" s="167" t="str">
        <f t="shared" si="7"/>
        <v/>
      </c>
      <c r="I110" s="170" t="str">
        <f t="shared" si="8"/>
        <v/>
      </c>
      <c r="M110" s="9"/>
    </row>
    <row r="111" spans="1:13" ht="18" customHeight="1">
      <c r="A111" s="17"/>
      <c r="B111" s="93"/>
      <c r="C111" s="92"/>
      <c r="D111" s="164"/>
      <c r="E111" s="92"/>
      <c r="F111" s="92"/>
      <c r="G111" s="25" t="str">
        <f t="shared" si="6"/>
        <v/>
      </c>
      <c r="H111" s="167" t="str">
        <f t="shared" si="7"/>
        <v/>
      </c>
      <c r="I111" s="170" t="str">
        <f t="shared" si="8"/>
        <v/>
      </c>
      <c r="M111" s="9"/>
    </row>
    <row r="112" spans="1:13" ht="18" customHeight="1" thickBot="1">
      <c r="A112" s="17"/>
      <c r="B112" s="94"/>
      <c r="C112" s="95"/>
      <c r="D112" s="165"/>
      <c r="E112" s="95"/>
      <c r="F112" s="95"/>
      <c r="G112" s="81" t="str">
        <f t="shared" si="6"/>
        <v/>
      </c>
      <c r="H112" s="168" t="str">
        <f t="shared" si="7"/>
        <v/>
      </c>
      <c r="I112" s="171" t="str">
        <f t="shared" si="8"/>
        <v/>
      </c>
      <c r="M112" s="9"/>
    </row>
    <row r="113" spans="1:13" ht="18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</row>
  </sheetData>
  <sheetProtection algorithmName="SHA-512" hashValue="6atRWmC8yO7zl00KcEFJefw1QBPgbKXeSEikk80EKB13LDpb3nDoyhPvWmYxAMYjhiV3GP8CPgSuy2G4YhwSRQ==" saltValue="h61Xua9EN2QMHeJggv1f/A==" spinCount="100000" sheet="1" objects="1" scenarios="1" selectLockedCells="1"/>
  <mergeCells count="7">
    <mergeCell ref="J52:M53"/>
    <mergeCell ref="K4:L5"/>
    <mergeCell ref="B2:I2"/>
    <mergeCell ref="B4:C4"/>
    <mergeCell ref="E4:I4"/>
    <mergeCell ref="B5:C5"/>
    <mergeCell ref="E5:I5"/>
  </mergeCells>
  <phoneticPr fontId="36" type="noConversion"/>
  <conditionalFormatting sqref="I8:I112">
    <cfRule type="cellIs" dxfId="13" priority="15" operator="equal">
      <formula>"Below"</formula>
    </cfRule>
    <cfRule type="cellIs" dxfId="12" priority="16" operator="equal">
      <formula>"On Target"</formula>
    </cfRule>
    <cfRule type="cellIs" dxfId="11" priority="17" operator="equal">
      <formula>"Above"</formula>
    </cfRule>
    <cfRule type="iconSet" priority="18">
      <iconSet iconSet="4TrafficLights">
        <cfvo type="percent" val="0"/>
        <cfvo type="percent" val="25"/>
        <cfvo type="percent" val="50"/>
        <cfvo type="percent" val="75"/>
      </iconSet>
    </cfRule>
  </conditionalFormatting>
  <conditionalFormatting sqref="H8:H112">
    <cfRule type="iconSet" priority="14">
      <iconSet iconSet="3TrafficLights2">
        <cfvo type="percent" val="0"/>
        <cfvo type="percent" val="33"/>
        <cfvo type="percent" val="67"/>
      </iconSet>
    </cfRule>
  </conditionalFormatting>
  <conditionalFormatting sqref="D8:D112">
    <cfRule type="beginsWith" dxfId="10" priority="11" operator="beginsWith" text="1.1">
      <formula>LEFT(D8,LEN("1.1"))="1.1"</formula>
    </cfRule>
    <cfRule type="beginsWith" dxfId="9" priority="10" operator="beginsWith" text="1.2">
      <formula>LEFT(D8,LEN("1.2"))="1.2"</formula>
    </cfRule>
    <cfRule type="beginsWith" dxfId="8" priority="9" operator="beginsWith" text="1.3">
      <formula>LEFT(D8,LEN("1.3"))="1.3"</formula>
    </cfRule>
    <cfRule type="beginsWith" dxfId="7" priority="8" operator="beginsWith" text="1.4">
      <formula>LEFT(D8,LEN("1.4"))="1.4"</formula>
    </cfRule>
    <cfRule type="beginsWith" dxfId="6" priority="7" operator="beginsWith" text="1.5">
      <formula>LEFT(D8,LEN("1.5"))="1.5"</formula>
    </cfRule>
    <cfRule type="beginsWith" dxfId="5" priority="6" operator="beginsWith" text="1.6">
      <formula>LEFT(D8,LEN("1.6"))="1.6"</formula>
    </cfRule>
    <cfRule type="beginsWith" dxfId="4" priority="5" operator="beginsWith" text="2.1">
      <formula>LEFT(D8,LEN("2.1"))="2.1"</formula>
    </cfRule>
    <cfRule type="beginsWith" dxfId="3" priority="4" operator="beginsWith" text="2.2">
      <formula>LEFT(D8,LEN("2.2"))="2.2"</formula>
    </cfRule>
    <cfRule type="beginsWith" dxfId="2" priority="3" operator="beginsWith" text="2.3">
      <formula>LEFT(D8,LEN("2.3"))="2.3"</formula>
    </cfRule>
    <cfRule type="beginsWith" dxfId="1" priority="2" operator="beginsWith" text="2.4">
      <formula>LEFT(D8,LEN("2.4"))="2.4"</formula>
    </cfRule>
    <cfRule type="beginsWith" dxfId="0" priority="1" operator="beginsWith" text="2.5">
      <formula>LEFT(D8,LEN("2.5"))="2.5"</formula>
    </cfRule>
  </conditionalFormatting>
  <dataValidations count="3">
    <dataValidation allowBlank="1" showInputMessage="1" showErrorMessage="1" prompt="Select from down list" sqref="E5:I5" xr:uid="{DDD2CB0A-7DA5-4BAE-8943-BCE52A4B41BA}"/>
    <dataValidation type="list" allowBlank="1" showInputMessage="1" showErrorMessage="1" prompt="select from drop down list" sqref="D8:D112" xr:uid="{873591FF-CB3E-4A39-8F1B-3A425531F5BE}">
      <formula1>$Q$8:$Q$44</formula1>
    </dataValidation>
    <dataValidation type="whole" allowBlank="1" showInputMessage="1" showErrorMessage="1" error="You cannot enter a score more than the maximum score._x000a__x000a_Click 'Cancel' NOT 'Retry'." prompt="enter your score" sqref="F8:F112" xr:uid="{FD22ED52-5246-44AD-A2AC-6CD90ACA27BE}">
      <formula1>0</formula1>
      <formula2>E8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</sheetPr>
  <dimension ref="A1:K86"/>
  <sheetViews>
    <sheetView showGridLines="0" tabSelected="1" topLeftCell="A11" zoomScaleNormal="100" workbookViewId="0">
      <selection activeCell="B23" sqref="B23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1.1 - Systems architecture tracker for "&amp;'My Progress'!E4</f>
        <v>Unit 1.1 - Systems architecture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14" t="s">
        <v>105</v>
      </c>
      <c r="C4" s="15" t="s">
        <v>106</v>
      </c>
      <c r="D4" s="205" t="s">
        <v>107</v>
      </c>
      <c r="E4" s="206"/>
    </row>
    <row r="5" spans="2:11" ht="19.899999999999999">
      <c r="B5" s="16">
        <v>0</v>
      </c>
      <c r="C5" s="13">
        <v>0</v>
      </c>
      <c r="D5" s="207" t="s">
        <v>108</v>
      </c>
      <c r="E5" s="208"/>
    </row>
    <row r="6" spans="2:11" ht="19.899999999999999">
      <c r="B6" s="16">
        <v>0</v>
      </c>
      <c r="C6" s="13">
        <v>0</v>
      </c>
      <c r="D6" s="98"/>
      <c r="E6" s="99" t="s">
        <v>109</v>
      </c>
    </row>
    <row r="7" spans="2:11" ht="19.899999999999999">
      <c r="B7" s="16">
        <v>0</v>
      </c>
      <c r="C7" s="13">
        <v>0</v>
      </c>
      <c r="D7" s="210" t="s">
        <v>110</v>
      </c>
      <c r="E7" s="211"/>
    </row>
    <row r="8" spans="2:11" ht="19.899999999999999">
      <c r="B8" s="16">
        <v>0</v>
      </c>
      <c r="C8" s="13">
        <v>0</v>
      </c>
      <c r="D8" s="100"/>
      <c r="E8" s="101" t="s">
        <v>111</v>
      </c>
    </row>
    <row r="9" spans="2:11" ht="19.899999999999999">
      <c r="B9" s="16">
        <v>0</v>
      </c>
      <c r="C9" s="13">
        <v>0</v>
      </c>
      <c r="D9" s="100"/>
      <c r="E9" s="101" t="s">
        <v>112</v>
      </c>
    </row>
    <row r="10" spans="2:11" ht="19.899999999999999">
      <c r="B10" s="16">
        <v>0</v>
      </c>
      <c r="C10" s="13">
        <v>0</v>
      </c>
      <c r="D10" s="100"/>
      <c r="E10" s="101" t="s">
        <v>113</v>
      </c>
    </row>
    <row r="11" spans="2:11" ht="19.899999999999999">
      <c r="B11" s="16">
        <v>0</v>
      </c>
      <c r="C11" s="13">
        <v>0</v>
      </c>
      <c r="D11" s="100"/>
      <c r="E11" s="101" t="s">
        <v>114</v>
      </c>
    </row>
    <row r="12" spans="2:11" ht="19.899999999999999">
      <c r="B12" s="16">
        <v>0</v>
      </c>
      <c r="C12" s="13">
        <v>0</v>
      </c>
      <c r="D12" s="210" t="s">
        <v>115</v>
      </c>
      <c r="E12" s="211"/>
    </row>
    <row r="13" spans="2:11" ht="19.899999999999999">
      <c r="B13" s="16">
        <v>0</v>
      </c>
      <c r="C13" s="13">
        <v>0</v>
      </c>
      <c r="D13" s="141"/>
      <c r="E13" s="101" t="s">
        <v>116</v>
      </c>
    </row>
    <row r="14" spans="2:11" ht="19.899999999999999">
      <c r="B14" s="16">
        <v>0</v>
      </c>
      <c r="C14" s="13">
        <v>0</v>
      </c>
      <c r="D14" s="141"/>
      <c r="E14" s="101" t="s">
        <v>117</v>
      </c>
    </row>
    <row r="15" spans="2:11" ht="19.899999999999999">
      <c r="B15" s="16">
        <v>0</v>
      </c>
      <c r="C15" s="13">
        <v>0</v>
      </c>
      <c r="D15" s="141"/>
      <c r="E15" s="101" t="s">
        <v>118</v>
      </c>
    </row>
    <row r="16" spans="2:11" ht="19.899999999999999">
      <c r="B16" s="16">
        <v>0</v>
      </c>
      <c r="C16" s="13">
        <v>0</v>
      </c>
      <c r="D16" s="141"/>
      <c r="E16" s="101" t="s">
        <v>119</v>
      </c>
    </row>
    <row r="17" spans="2:5" ht="19.899999999999999">
      <c r="B17" s="199" t="s">
        <v>120</v>
      </c>
      <c r="C17" s="200"/>
      <c r="D17" s="200"/>
      <c r="E17" s="201"/>
    </row>
    <row r="18" spans="2:5" ht="99.95" customHeight="1" thickBot="1">
      <c r="B18" s="202"/>
      <c r="C18" s="203"/>
      <c r="D18" s="203"/>
      <c r="E18" s="204"/>
    </row>
    <row r="19" spans="2:5" ht="15" thickBot="1">
      <c r="D19" s="2"/>
    </row>
    <row r="20" spans="2:5" ht="18.600000000000001" thickBot="1">
      <c r="B20" s="14" t="s">
        <v>105</v>
      </c>
      <c r="C20" s="15" t="s">
        <v>106</v>
      </c>
      <c r="D20" s="205" t="s">
        <v>121</v>
      </c>
      <c r="E20" s="206"/>
    </row>
    <row r="21" spans="2:5" ht="19.5" customHeight="1">
      <c r="B21" s="16">
        <v>0</v>
      </c>
      <c r="C21" s="13">
        <v>0</v>
      </c>
      <c r="D21" s="207" t="s">
        <v>122</v>
      </c>
      <c r="E21" s="208"/>
    </row>
    <row r="22" spans="2:5" ht="19.5" customHeight="1">
      <c r="B22" s="16">
        <v>0</v>
      </c>
      <c r="C22" s="13">
        <v>0</v>
      </c>
      <c r="D22" s="98"/>
      <c r="E22" s="99" t="s">
        <v>123</v>
      </c>
    </row>
    <row r="23" spans="2:5" ht="19.5" customHeight="1">
      <c r="B23" s="16">
        <v>0</v>
      </c>
      <c r="C23" s="13">
        <v>0</v>
      </c>
      <c r="D23" s="98"/>
      <c r="E23" s="99" t="s">
        <v>124</v>
      </c>
    </row>
    <row r="24" spans="2:5" ht="19.5" customHeight="1">
      <c r="B24" s="12">
        <v>0</v>
      </c>
      <c r="C24" s="8">
        <v>0</v>
      </c>
      <c r="D24" s="141"/>
      <c r="E24" s="142" t="s">
        <v>125</v>
      </c>
    </row>
    <row r="25" spans="2:5" ht="19.899999999999999">
      <c r="B25" s="199" t="s">
        <v>120</v>
      </c>
      <c r="C25" s="200"/>
      <c r="D25" s="200"/>
      <c r="E25" s="201"/>
    </row>
    <row r="26" spans="2:5" ht="99.95" customHeight="1" thickBot="1">
      <c r="B26" s="202"/>
      <c r="C26" s="203"/>
      <c r="D26" s="203"/>
      <c r="E26" s="204"/>
    </row>
    <row r="27" spans="2:5" ht="15" thickBot="1"/>
    <row r="28" spans="2:5" ht="18.600000000000001" thickBot="1">
      <c r="B28" s="14" t="s">
        <v>105</v>
      </c>
      <c r="C28" s="15" t="s">
        <v>106</v>
      </c>
      <c r="D28" s="205" t="s">
        <v>126</v>
      </c>
      <c r="E28" s="206"/>
    </row>
    <row r="29" spans="2:5" ht="19.5" customHeight="1">
      <c r="B29" s="16">
        <v>0</v>
      </c>
      <c r="C29" s="13">
        <v>0</v>
      </c>
      <c r="D29" s="195" t="s">
        <v>127</v>
      </c>
      <c r="E29" s="196"/>
    </row>
    <row r="30" spans="2:5" ht="19.5" customHeight="1">
      <c r="B30" s="12">
        <v>0</v>
      </c>
      <c r="C30" s="8">
        <v>0</v>
      </c>
      <c r="D30" s="197" t="s">
        <v>128</v>
      </c>
      <c r="E30" s="198"/>
    </row>
    <row r="31" spans="2:5" ht="19.899999999999999">
      <c r="B31" s="199" t="s">
        <v>120</v>
      </c>
      <c r="C31" s="200"/>
      <c r="D31" s="200"/>
      <c r="E31" s="201"/>
    </row>
    <row r="32" spans="2:5" ht="99.95" customHeight="1" thickBot="1">
      <c r="B32" s="202"/>
      <c r="C32" s="203"/>
      <c r="D32" s="203"/>
      <c r="E32" s="204"/>
    </row>
    <row r="33"/>
    <row r="86"/>
  </sheetData>
  <sheetProtection selectLockedCells="1"/>
  <mergeCells count="16">
    <mergeCell ref="D20:E20"/>
    <mergeCell ref="D21:E21"/>
    <mergeCell ref="B2:E2"/>
    <mergeCell ref="D4:E4"/>
    <mergeCell ref="B17:E17"/>
    <mergeCell ref="B18:E18"/>
    <mergeCell ref="D7:E7"/>
    <mergeCell ref="D5:E5"/>
    <mergeCell ref="D12:E12"/>
    <mergeCell ref="D29:E29"/>
    <mergeCell ref="D30:E30"/>
    <mergeCell ref="B31:E31"/>
    <mergeCell ref="B32:E32"/>
    <mergeCell ref="B25:E25"/>
    <mergeCell ref="B26:E26"/>
    <mergeCell ref="D28:E28"/>
  </mergeCells>
  <conditionalFormatting sqref="B18">
    <cfRule type="iconSet" priority="50">
      <iconSet iconSet="3Symbols" showValue="0">
        <cfvo type="percent" val="0"/>
        <cfvo type="num" val="1"/>
        <cfvo type="num" val="2"/>
      </iconSet>
    </cfRule>
  </conditionalFormatting>
  <conditionalFormatting sqref="C20:C24">
    <cfRule type="iconSet" priority="14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0:B25">
    <cfRule type="iconSet" priority="146">
      <iconSet iconSet="3Symbols" showValue="0">
        <cfvo type="percent" val="0"/>
        <cfvo type="num" val="1"/>
        <cfvo type="num" val="2"/>
      </iconSet>
    </cfRule>
  </conditionalFormatting>
  <conditionalFormatting sqref="B26">
    <cfRule type="iconSet" priority="3">
      <iconSet iconSet="3Symbols" showValue="0">
        <cfvo type="percent" val="0"/>
        <cfvo type="num" val="1"/>
        <cfvo type="num" val="2"/>
      </iconSet>
    </cfRule>
  </conditionalFormatting>
  <conditionalFormatting sqref="B32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B28:B31">
    <cfRule type="iconSet" priority="722">
      <iconSet iconSet="3Symbols" showValue="0">
        <cfvo type="percent" val="0"/>
        <cfvo type="num" val="1"/>
        <cfvo type="num" val="2"/>
      </iconSet>
    </cfRule>
  </conditionalFormatting>
  <conditionalFormatting sqref="C28:C30">
    <cfRule type="iconSet" priority="72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33 C27 C1 C19 C4:C16">
    <cfRule type="iconSet" priority="72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3 B27 B1 B19 B4:B17">
    <cfRule type="iconSet" priority="730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FF00"/>
    <pageSetUpPr fitToPage="1"/>
  </sheetPr>
  <dimension ref="A1:K73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855468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6384" width="9.140625" style="1" hidden="1"/>
  </cols>
  <sheetData>
    <row r="1" spans="2:11"/>
    <row r="2" spans="2:11" s="5" customFormat="1" ht="54" customHeight="1">
      <c r="B2" s="209" t="str">
        <f>"Unit 1.2 - Memory and storage tracker for "&amp;'My Progress'!E4</f>
        <v>Unit 1.2 - Memory and storage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54" t="s">
        <v>105</v>
      </c>
      <c r="C4" s="55" t="s">
        <v>106</v>
      </c>
      <c r="D4" s="221" t="s">
        <v>129</v>
      </c>
      <c r="E4" s="222"/>
    </row>
    <row r="5" spans="2:11" ht="19.899999999999999">
      <c r="B5" s="16">
        <v>0</v>
      </c>
      <c r="C5" s="13">
        <v>0</v>
      </c>
      <c r="D5" s="195" t="s">
        <v>130</v>
      </c>
      <c r="E5" s="196"/>
    </row>
    <row r="6" spans="2:11" ht="19.899999999999999">
      <c r="B6" s="16">
        <v>0</v>
      </c>
      <c r="C6" s="13">
        <v>0</v>
      </c>
      <c r="D6" s="197" t="s">
        <v>131</v>
      </c>
      <c r="E6" s="198"/>
    </row>
    <row r="7" spans="2:11" ht="19.899999999999999">
      <c r="B7" s="16">
        <v>0</v>
      </c>
      <c r="C7" s="13">
        <v>0</v>
      </c>
      <c r="D7" s="197" t="s">
        <v>132</v>
      </c>
      <c r="E7" s="198"/>
    </row>
    <row r="8" spans="2:11" ht="19.899999999999999">
      <c r="B8" s="16">
        <v>0</v>
      </c>
      <c r="C8" s="13">
        <v>0</v>
      </c>
      <c r="D8" s="197" t="s">
        <v>133</v>
      </c>
      <c r="E8" s="198"/>
    </row>
    <row r="9" spans="2:11" ht="19.899999999999999">
      <c r="B9" s="16">
        <v>0</v>
      </c>
      <c r="C9" s="13">
        <v>0</v>
      </c>
      <c r="D9" s="197" t="s">
        <v>134</v>
      </c>
      <c r="E9" s="198"/>
    </row>
    <row r="10" spans="2:11" ht="19.899999999999999">
      <c r="B10" s="199" t="s">
        <v>120</v>
      </c>
      <c r="C10" s="200"/>
      <c r="D10" s="200"/>
      <c r="E10" s="201"/>
    </row>
    <row r="11" spans="2:11" ht="99.95" customHeight="1" thickBot="1">
      <c r="B11" s="202"/>
      <c r="C11" s="203"/>
      <c r="D11" s="203"/>
      <c r="E11" s="204"/>
    </row>
    <row r="12" spans="2:11" ht="15" thickBot="1">
      <c r="D12" s="2"/>
    </row>
    <row r="13" spans="2:11" ht="18.600000000000001" thickBot="1">
      <c r="B13" s="54" t="s">
        <v>105</v>
      </c>
      <c r="C13" s="55" t="s">
        <v>106</v>
      </c>
      <c r="D13" s="221" t="s">
        <v>135</v>
      </c>
      <c r="E13" s="222"/>
    </row>
    <row r="14" spans="2:11" ht="19.5" customHeight="1">
      <c r="B14" s="12">
        <v>0</v>
      </c>
      <c r="C14" s="8">
        <v>0</v>
      </c>
      <c r="D14" s="212" t="s">
        <v>136</v>
      </c>
      <c r="E14" s="213"/>
    </row>
    <row r="15" spans="2:11" ht="19.5" customHeight="1">
      <c r="B15" s="12">
        <v>0</v>
      </c>
      <c r="C15" s="8">
        <v>0</v>
      </c>
      <c r="D15" s="210" t="s">
        <v>137</v>
      </c>
      <c r="E15" s="211"/>
    </row>
    <row r="16" spans="2:11" ht="19.5" customHeight="1">
      <c r="B16" s="12">
        <v>0</v>
      </c>
      <c r="C16" s="8">
        <v>0</v>
      </c>
      <c r="D16" s="144"/>
      <c r="E16" s="145" t="s">
        <v>138</v>
      </c>
    </row>
    <row r="17" spans="2:5" ht="19.5" customHeight="1">
      <c r="B17" s="12">
        <v>0</v>
      </c>
      <c r="C17" s="8">
        <v>0</v>
      </c>
      <c r="D17" s="146"/>
      <c r="E17" s="147" t="s">
        <v>139</v>
      </c>
    </row>
    <row r="18" spans="2:5" ht="19.5" customHeight="1">
      <c r="B18" s="12">
        <v>0</v>
      </c>
      <c r="C18" s="8">
        <v>0</v>
      </c>
      <c r="D18" s="141"/>
      <c r="E18" s="142" t="s">
        <v>140</v>
      </c>
    </row>
    <row r="19" spans="2:5" ht="19.5" customHeight="1">
      <c r="B19" s="12">
        <v>0</v>
      </c>
      <c r="C19" s="8">
        <v>0</v>
      </c>
      <c r="D19" s="195" t="s">
        <v>141</v>
      </c>
      <c r="E19" s="196"/>
    </row>
    <row r="20" spans="2:5" ht="19.5" customHeight="1">
      <c r="B20" s="12">
        <v>0</v>
      </c>
      <c r="C20" s="8">
        <v>0</v>
      </c>
      <c r="D20" s="210" t="s">
        <v>142</v>
      </c>
      <c r="E20" s="211"/>
    </row>
    <row r="21" spans="2:5" ht="19.5" customHeight="1">
      <c r="B21" s="12">
        <v>0</v>
      </c>
      <c r="C21" s="8">
        <v>0</v>
      </c>
      <c r="D21" s="141"/>
      <c r="E21" s="142" t="s">
        <v>143</v>
      </c>
    </row>
    <row r="22" spans="2:5" ht="19.5" customHeight="1">
      <c r="B22" s="12">
        <v>0</v>
      </c>
      <c r="C22" s="8">
        <v>0</v>
      </c>
      <c r="D22" s="144"/>
      <c r="E22" s="145" t="s">
        <v>144</v>
      </c>
    </row>
    <row r="23" spans="2:5" ht="19.5" customHeight="1">
      <c r="B23" s="12">
        <v>0</v>
      </c>
      <c r="C23" s="8">
        <v>0</v>
      </c>
      <c r="D23" s="141"/>
      <c r="E23" s="142" t="s">
        <v>145</v>
      </c>
    </row>
    <row r="24" spans="2:5" ht="19.5" customHeight="1">
      <c r="B24" s="12">
        <v>0</v>
      </c>
      <c r="C24" s="8">
        <v>0</v>
      </c>
      <c r="D24" s="144"/>
      <c r="E24" s="145" t="s">
        <v>146</v>
      </c>
    </row>
    <row r="25" spans="2:5" ht="19.5" customHeight="1">
      <c r="B25" s="12">
        <v>0</v>
      </c>
      <c r="C25" s="8">
        <v>0</v>
      </c>
      <c r="D25" s="141"/>
      <c r="E25" s="142" t="s">
        <v>147</v>
      </c>
    </row>
    <row r="26" spans="2:5" ht="19.5" customHeight="1">
      <c r="B26" s="12">
        <v>0</v>
      </c>
      <c r="C26" s="8">
        <v>0</v>
      </c>
      <c r="D26" s="144"/>
      <c r="E26" s="145" t="s">
        <v>148</v>
      </c>
    </row>
    <row r="27" spans="2:5" ht="19.899999999999999">
      <c r="B27" s="214" t="s">
        <v>120</v>
      </c>
      <c r="C27" s="215"/>
      <c r="D27" s="215"/>
      <c r="E27" s="216"/>
    </row>
    <row r="28" spans="2:5" ht="99.95" customHeight="1" thickBot="1">
      <c r="B28" s="202"/>
      <c r="C28" s="203"/>
      <c r="D28" s="203"/>
      <c r="E28" s="204"/>
    </row>
    <row r="29" spans="2:5" ht="15" thickBot="1"/>
    <row r="30" spans="2:5" ht="18.600000000000001" thickBot="1">
      <c r="B30" s="68" t="s">
        <v>105</v>
      </c>
      <c r="C30" s="69" t="s">
        <v>106</v>
      </c>
      <c r="D30" s="217" t="s">
        <v>149</v>
      </c>
      <c r="E30" s="218"/>
    </row>
    <row r="31" spans="2:5" ht="19.5" customHeight="1">
      <c r="B31" s="10">
        <v>0</v>
      </c>
      <c r="C31" s="11">
        <v>0</v>
      </c>
      <c r="D31" s="219" t="s">
        <v>150</v>
      </c>
      <c r="E31" s="220"/>
    </row>
    <row r="32" spans="2:5" ht="19.5" customHeight="1">
      <c r="B32" s="16">
        <v>0</v>
      </c>
      <c r="C32" s="13">
        <v>0</v>
      </c>
      <c r="D32" s="98"/>
      <c r="E32" s="99" t="s">
        <v>151</v>
      </c>
    </row>
    <row r="33" spans="2:5" ht="19.5" customHeight="1">
      <c r="B33" s="16">
        <v>0</v>
      </c>
      <c r="C33" s="13">
        <v>0</v>
      </c>
      <c r="D33" s="98"/>
      <c r="E33" s="99" t="s">
        <v>152</v>
      </c>
    </row>
    <row r="34" spans="2:5" ht="19.5" customHeight="1">
      <c r="B34" s="16">
        <v>0</v>
      </c>
      <c r="C34" s="13">
        <v>0</v>
      </c>
      <c r="D34" s="98"/>
      <c r="E34" s="99" t="s">
        <v>153</v>
      </c>
    </row>
    <row r="35" spans="2:5" ht="19.5" customHeight="1">
      <c r="B35" s="16">
        <v>0</v>
      </c>
      <c r="C35" s="13">
        <v>0</v>
      </c>
      <c r="D35" s="98"/>
      <c r="E35" s="99" t="s">
        <v>154</v>
      </c>
    </row>
    <row r="36" spans="2:5" ht="19.5" customHeight="1">
      <c r="B36" s="16">
        <v>0</v>
      </c>
      <c r="C36" s="13">
        <v>0</v>
      </c>
      <c r="D36" s="98"/>
      <c r="E36" s="99" t="s">
        <v>155</v>
      </c>
    </row>
    <row r="37" spans="2:5" ht="19.5" customHeight="1">
      <c r="B37" s="16">
        <v>0</v>
      </c>
      <c r="C37" s="13">
        <v>0</v>
      </c>
      <c r="D37" s="98"/>
      <c r="E37" s="99" t="s">
        <v>156</v>
      </c>
    </row>
    <row r="38" spans="2:5" ht="19.5" customHeight="1">
      <c r="B38" s="16">
        <v>0</v>
      </c>
      <c r="C38" s="13">
        <v>0</v>
      </c>
      <c r="D38" s="98"/>
      <c r="E38" s="99" t="s">
        <v>157</v>
      </c>
    </row>
    <row r="39" spans="2:5" ht="19.5" customHeight="1">
      <c r="B39" s="16">
        <v>0</v>
      </c>
      <c r="C39" s="13">
        <v>0</v>
      </c>
      <c r="D39" s="98"/>
      <c r="E39" s="99" t="s">
        <v>158</v>
      </c>
    </row>
    <row r="40" spans="2:5" ht="19.5" customHeight="1">
      <c r="B40" s="16">
        <v>0</v>
      </c>
      <c r="C40" s="13">
        <v>0</v>
      </c>
      <c r="D40" s="197" t="s">
        <v>159</v>
      </c>
      <c r="E40" s="198"/>
    </row>
    <row r="41" spans="2:5" ht="19.5" customHeight="1">
      <c r="B41" s="16">
        <v>0</v>
      </c>
      <c r="C41" s="13">
        <v>0</v>
      </c>
      <c r="D41" s="197" t="s">
        <v>160</v>
      </c>
      <c r="E41" s="198"/>
    </row>
    <row r="42" spans="2:5" ht="19.899999999999999">
      <c r="B42" s="199" t="s">
        <v>120</v>
      </c>
      <c r="C42" s="200"/>
      <c r="D42" s="200"/>
      <c r="E42" s="201"/>
    </row>
    <row r="43" spans="2:5" ht="99.95" customHeight="1" thickBot="1">
      <c r="B43" s="202"/>
      <c r="C43" s="203"/>
      <c r="D43" s="203"/>
      <c r="E43" s="204"/>
    </row>
    <row r="44" spans="2:5" ht="15" thickBot="1"/>
    <row r="45" spans="2:5" ht="18.600000000000001" thickBot="1">
      <c r="B45" s="54" t="s">
        <v>105</v>
      </c>
      <c r="C45" s="55" t="s">
        <v>106</v>
      </c>
      <c r="D45" s="221" t="s">
        <v>161</v>
      </c>
      <c r="E45" s="222"/>
    </row>
    <row r="46" spans="2:5" ht="19.149999999999999" customHeight="1">
      <c r="B46" s="16">
        <v>0</v>
      </c>
      <c r="C46" s="13">
        <v>0</v>
      </c>
      <c r="D46" s="223" t="s">
        <v>162</v>
      </c>
      <c r="E46" s="224"/>
    </row>
    <row r="47" spans="2:5" ht="19.5" customHeight="1">
      <c r="B47" s="16">
        <v>0</v>
      </c>
      <c r="C47" s="13">
        <v>0</v>
      </c>
      <c r="D47" s="148"/>
      <c r="E47" s="149" t="s">
        <v>163</v>
      </c>
    </row>
    <row r="48" spans="2:5" ht="19.5" customHeight="1">
      <c r="B48" s="16">
        <v>0</v>
      </c>
      <c r="C48" s="13">
        <v>0</v>
      </c>
      <c r="D48" s="148"/>
      <c r="E48" s="149" t="s">
        <v>164</v>
      </c>
    </row>
    <row r="49" spans="2:5" ht="19.5" customHeight="1">
      <c r="B49" s="16">
        <v>0</v>
      </c>
      <c r="C49" s="13">
        <v>0</v>
      </c>
      <c r="D49" s="148"/>
      <c r="E49" s="149" t="s">
        <v>165</v>
      </c>
    </row>
    <row r="50" spans="2:5" ht="19.5" customHeight="1">
      <c r="B50" s="16">
        <v>0</v>
      </c>
      <c r="C50" s="13">
        <v>0</v>
      </c>
      <c r="D50" s="148"/>
      <c r="E50" s="149" t="s">
        <v>166</v>
      </c>
    </row>
    <row r="51" spans="2:5" ht="19.5" customHeight="1">
      <c r="B51" s="16">
        <v>0</v>
      </c>
      <c r="C51" s="13">
        <v>0</v>
      </c>
      <c r="D51" s="148"/>
      <c r="E51" s="149" t="s">
        <v>167</v>
      </c>
    </row>
    <row r="52" spans="2:5" ht="19.5" customHeight="1">
      <c r="B52" s="16">
        <v>0</v>
      </c>
      <c r="C52" s="13">
        <v>0</v>
      </c>
      <c r="D52" s="223" t="s">
        <v>168</v>
      </c>
      <c r="E52" s="224"/>
    </row>
    <row r="53" spans="2:5" ht="19.5" customHeight="1">
      <c r="B53" s="16">
        <v>0</v>
      </c>
      <c r="C53" s="13">
        <v>0</v>
      </c>
      <c r="D53" s="148"/>
      <c r="E53" s="149" t="s">
        <v>169</v>
      </c>
    </row>
    <row r="54" spans="2:5" ht="19.5" customHeight="1">
      <c r="B54" s="16">
        <v>0</v>
      </c>
      <c r="C54" s="13">
        <v>0</v>
      </c>
      <c r="D54" s="148"/>
      <c r="E54" s="149" t="s">
        <v>170</v>
      </c>
    </row>
    <row r="55" spans="2:5" ht="28.9">
      <c r="B55" s="16">
        <v>0</v>
      </c>
      <c r="C55" s="13">
        <v>0</v>
      </c>
      <c r="D55" s="148"/>
      <c r="E55" s="149" t="s">
        <v>171</v>
      </c>
    </row>
    <row r="56" spans="2:5" ht="19.5" customHeight="1">
      <c r="B56" s="16">
        <v>0</v>
      </c>
      <c r="C56" s="13">
        <v>0</v>
      </c>
      <c r="D56" s="223" t="s">
        <v>172</v>
      </c>
      <c r="E56" s="224"/>
    </row>
    <row r="57" spans="2:5" ht="19.5" customHeight="1">
      <c r="B57" s="16">
        <v>0</v>
      </c>
      <c r="C57" s="13">
        <v>0</v>
      </c>
      <c r="D57" s="148"/>
      <c r="E57" s="149" t="s">
        <v>173</v>
      </c>
    </row>
    <row r="58" spans="2:5" ht="19.5" customHeight="1">
      <c r="B58" s="16">
        <v>0</v>
      </c>
      <c r="C58" s="13">
        <v>0</v>
      </c>
      <c r="D58" s="148"/>
      <c r="E58" s="149" t="s">
        <v>174</v>
      </c>
    </row>
    <row r="59" spans="2:5" ht="43.15">
      <c r="B59" s="16">
        <v>0</v>
      </c>
      <c r="C59" s="13">
        <v>0</v>
      </c>
      <c r="D59" s="148"/>
      <c r="E59" s="149" t="s">
        <v>175</v>
      </c>
    </row>
    <row r="60" spans="2:5" ht="19.5" customHeight="1">
      <c r="B60" s="16">
        <v>0</v>
      </c>
      <c r="C60" s="13">
        <v>0</v>
      </c>
      <c r="D60" s="223" t="s">
        <v>176</v>
      </c>
      <c r="E60" s="224"/>
    </row>
    <row r="61" spans="2:5" ht="19.5" customHeight="1">
      <c r="B61" s="16">
        <v>0</v>
      </c>
      <c r="C61" s="13">
        <v>0</v>
      </c>
      <c r="D61" s="148"/>
      <c r="E61" s="149" t="s">
        <v>177</v>
      </c>
    </row>
    <row r="62" spans="2:5" ht="43.15">
      <c r="B62" s="16">
        <v>0</v>
      </c>
      <c r="C62" s="13">
        <v>0</v>
      </c>
      <c r="D62" s="148"/>
      <c r="E62" s="149" t="s">
        <v>178</v>
      </c>
    </row>
    <row r="63" spans="2:5" ht="19.899999999999999">
      <c r="B63" s="199" t="s">
        <v>120</v>
      </c>
      <c r="C63" s="200"/>
      <c r="D63" s="200"/>
      <c r="E63" s="201"/>
    </row>
    <row r="64" spans="2:5" ht="99.95" customHeight="1" thickBot="1">
      <c r="B64" s="202"/>
      <c r="C64" s="203"/>
      <c r="D64" s="203"/>
      <c r="E64" s="204"/>
    </row>
    <row r="65" spans="2:5" ht="15" thickBot="1"/>
    <row r="66" spans="2:5" ht="18.600000000000001" thickBot="1">
      <c r="B66" s="54" t="s">
        <v>105</v>
      </c>
      <c r="C66" s="55" t="s">
        <v>106</v>
      </c>
      <c r="D66" s="221" t="s">
        <v>179</v>
      </c>
      <c r="E66" s="222"/>
    </row>
    <row r="67" spans="2:5" ht="19.5" customHeight="1">
      <c r="B67" s="16">
        <v>0</v>
      </c>
      <c r="C67" s="13">
        <v>0</v>
      </c>
      <c r="D67" s="225" t="s">
        <v>180</v>
      </c>
      <c r="E67" s="226"/>
    </row>
    <row r="68" spans="2:5" ht="19.5" customHeight="1">
      <c r="B68" s="16">
        <v>0</v>
      </c>
      <c r="C68" s="13">
        <v>0</v>
      </c>
      <c r="D68" s="227" t="s">
        <v>181</v>
      </c>
      <c r="E68" s="228"/>
    </row>
    <row r="69" spans="2:5" ht="19.5" customHeight="1">
      <c r="B69" s="16">
        <v>0</v>
      </c>
      <c r="C69" s="13">
        <v>0</v>
      </c>
      <c r="D69" s="96"/>
      <c r="E69" s="97" t="s">
        <v>182</v>
      </c>
    </row>
    <row r="70" spans="2:5" ht="19.5" customHeight="1">
      <c r="B70" s="16">
        <v>0</v>
      </c>
      <c r="C70" s="13">
        <v>0</v>
      </c>
      <c r="D70" s="148"/>
      <c r="E70" s="149" t="s">
        <v>183</v>
      </c>
    </row>
    <row r="71" spans="2:5" ht="19.899999999999999">
      <c r="B71" s="199" t="s">
        <v>120</v>
      </c>
      <c r="C71" s="200"/>
      <c r="D71" s="200"/>
      <c r="E71" s="201"/>
    </row>
    <row r="72" spans="2:5" ht="99.95" customHeight="1" thickBot="1">
      <c r="B72" s="202"/>
      <c r="C72" s="203"/>
      <c r="D72" s="203"/>
      <c r="E72" s="204"/>
    </row>
    <row r="73" spans="2:5"/>
  </sheetData>
  <mergeCells count="34">
    <mergeCell ref="D13:E13"/>
    <mergeCell ref="D6:E6"/>
    <mergeCell ref="D7:E7"/>
    <mergeCell ref="D8:E8"/>
    <mergeCell ref="D9:E9"/>
    <mergeCell ref="B2:E2"/>
    <mergeCell ref="D4:E4"/>
    <mergeCell ref="D5:E5"/>
    <mergeCell ref="B10:E10"/>
    <mergeCell ref="B11:E11"/>
    <mergeCell ref="B71:E71"/>
    <mergeCell ref="B72:E72"/>
    <mergeCell ref="B42:E42"/>
    <mergeCell ref="B43:E43"/>
    <mergeCell ref="D45:E45"/>
    <mergeCell ref="D46:E46"/>
    <mergeCell ref="D60:E60"/>
    <mergeCell ref="D67:E67"/>
    <mergeCell ref="D68:E68"/>
    <mergeCell ref="D56:E56"/>
    <mergeCell ref="D52:E52"/>
    <mergeCell ref="B64:E64"/>
    <mergeCell ref="D66:E66"/>
    <mergeCell ref="B63:E63"/>
    <mergeCell ref="D41:E41"/>
    <mergeCell ref="D40:E40"/>
    <mergeCell ref="D14:E14"/>
    <mergeCell ref="D15:E15"/>
    <mergeCell ref="D19:E19"/>
    <mergeCell ref="D20:E20"/>
    <mergeCell ref="B27:E27"/>
    <mergeCell ref="B28:E28"/>
    <mergeCell ref="D30:E30"/>
    <mergeCell ref="D31:E31"/>
  </mergeCells>
  <conditionalFormatting sqref="C13 C26">
    <cfRule type="iconSet" priority="19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3 B26:B27">
    <cfRule type="iconSet" priority="199">
      <iconSet iconSet="3Symbols" showValue="0">
        <cfvo type="percent" val="0"/>
        <cfvo type="num" val="1"/>
        <cfvo type="num" val="2"/>
      </iconSet>
    </cfRule>
  </conditionalFormatting>
  <conditionalFormatting sqref="B45 B62:B63">
    <cfRule type="iconSet" priority="188">
      <iconSet iconSet="3Symbols" showValue="0">
        <cfvo type="percent" val="0"/>
        <cfvo type="num" val="1"/>
        <cfvo type="num" val="2"/>
      </iconSet>
    </cfRule>
  </conditionalFormatting>
  <conditionalFormatting sqref="C45 C62">
    <cfRule type="iconSet" priority="43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6 B70:B71">
    <cfRule type="iconSet" priority="464">
      <iconSet iconSet="3Symbols" showValue="0">
        <cfvo type="percent" val="0"/>
        <cfvo type="num" val="1"/>
        <cfvo type="num" val="2"/>
      </iconSet>
    </cfRule>
  </conditionalFormatting>
  <conditionalFormatting sqref="C66 C70">
    <cfRule type="iconSet" priority="46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1">
    <cfRule type="iconSet" priority="99">
      <iconSet iconSet="3Symbols" showValue="0">
        <cfvo type="percent" val="0"/>
        <cfvo type="num" val="1"/>
        <cfvo type="num" val="2"/>
      </iconSet>
    </cfRule>
  </conditionalFormatting>
  <conditionalFormatting sqref="B28">
    <cfRule type="iconSet" priority="98">
      <iconSet iconSet="3Symbols" showValue="0">
        <cfvo type="percent" val="0"/>
        <cfvo type="num" val="1"/>
        <cfvo type="num" val="2"/>
      </iconSet>
    </cfRule>
  </conditionalFormatting>
  <conditionalFormatting sqref="B43">
    <cfRule type="iconSet" priority="97">
      <iconSet iconSet="3Symbols" showValue="0">
        <cfvo type="percent" val="0"/>
        <cfvo type="num" val="1"/>
        <cfvo type="num" val="2"/>
      </iconSet>
    </cfRule>
  </conditionalFormatting>
  <conditionalFormatting sqref="B64">
    <cfRule type="iconSet" priority="96">
      <iconSet iconSet="3Symbols" showValue="0">
        <cfvo type="percent" val="0"/>
        <cfvo type="num" val="1"/>
        <cfvo type="num" val="2"/>
      </iconSet>
    </cfRule>
  </conditionalFormatting>
  <conditionalFormatting sqref="B72">
    <cfRule type="iconSet" priority="95">
      <iconSet iconSet="3Symbols" showValue="0">
        <cfvo type="percent" val="0"/>
        <cfvo type="num" val="1"/>
        <cfvo type="num" val="2"/>
      </iconSet>
    </cfRule>
  </conditionalFormatting>
  <conditionalFormatting sqref="C24">
    <cfRule type="iconSet" priority="8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4">
    <cfRule type="iconSet" priority="86">
      <iconSet iconSet="3Symbols" showValue="0">
        <cfvo type="percent" val="0"/>
        <cfvo type="num" val="1"/>
        <cfvo type="num" val="2"/>
      </iconSet>
    </cfRule>
  </conditionalFormatting>
  <conditionalFormatting sqref="C25">
    <cfRule type="iconSet" priority="8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5">
    <cfRule type="iconSet" priority="88">
      <iconSet iconSet="3Symbols" showValue="0">
        <cfvo type="percent" val="0"/>
        <cfvo type="num" val="1"/>
        <cfvo type="num" val="2"/>
      </iconSet>
    </cfRule>
  </conditionalFormatting>
  <conditionalFormatting sqref="C22">
    <cfRule type="iconSet" priority="8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2">
    <cfRule type="iconSet" priority="82">
      <iconSet iconSet="3Symbols" showValue="0">
        <cfvo type="percent" val="0"/>
        <cfvo type="num" val="1"/>
        <cfvo type="num" val="2"/>
      </iconSet>
    </cfRule>
  </conditionalFormatting>
  <conditionalFormatting sqref="C23">
    <cfRule type="iconSet" priority="8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3">
    <cfRule type="iconSet" priority="84">
      <iconSet iconSet="3Symbols" showValue="0">
        <cfvo type="percent" val="0"/>
        <cfvo type="num" val="1"/>
        <cfvo type="num" val="2"/>
      </iconSet>
    </cfRule>
  </conditionalFormatting>
  <conditionalFormatting sqref="C14">
    <cfRule type="iconSet" priority="7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4">
    <cfRule type="iconSet" priority="78">
      <iconSet iconSet="3Symbols" showValue="0">
        <cfvo type="percent" val="0"/>
        <cfvo type="num" val="1"/>
        <cfvo type="num" val="2"/>
      </iconSet>
    </cfRule>
  </conditionalFormatting>
  <conditionalFormatting sqref="C21">
    <cfRule type="iconSet" priority="7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1">
    <cfRule type="iconSet" priority="80">
      <iconSet iconSet="3Symbols" showValue="0">
        <cfvo type="percent" val="0"/>
        <cfvo type="num" val="1"/>
        <cfvo type="num" val="2"/>
      </iconSet>
    </cfRule>
  </conditionalFormatting>
  <conditionalFormatting sqref="C15">
    <cfRule type="iconSet" priority="7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5">
    <cfRule type="iconSet" priority="74">
      <iconSet iconSet="3Symbols" showValue="0">
        <cfvo type="percent" val="0"/>
        <cfvo type="num" val="1"/>
        <cfvo type="num" val="2"/>
      </iconSet>
    </cfRule>
  </conditionalFormatting>
  <conditionalFormatting sqref="C18">
    <cfRule type="iconSet" priority="7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8">
    <cfRule type="iconSet" priority="76">
      <iconSet iconSet="3Symbols" showValue="0">
        <cfvo type="percent" val="0"/>
        <cfvo type="num" val="1"/>
        <cfvo type="num" val="2"/>
      </iconSet>
    </cfRule>
  </conditionalFormatting>
  <conditionalFormatting sqref="C16">
    <cfRule type="iconSet" priority="6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6">
    <cfRule type="iconSet" priority="70">
      <iconSet iconSet="3Symbols" showValue="0">
        <cfvo type="percent" val="0"/>
        <cfvo type="num" val="1"/>
        <cfvo type="num" val="2"/>
      </iconSet>
    </cfRule>
  </conditionalFormatting>
  <conditionalFormatting sqref="C17">
    <cfRule type="iconSet" priority="7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7">
    <cfRule type="iconSet" priority="72">
      <iconSet iconSet="3Symbols" showValue="0">
        <cfvo type="percent" val="0"/>
        <cfvo type="num" val="1"/>
        <cfvo type="num" val="2"/>
      </iconSet>
    </cfRule>
  </conditionalFormatting>
  <conditionalFormatting sqref="C19">
    <cfRule type="iconSet" priority="6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9">
    <cfRule type="iconSet" priority="66">
      <iconSet iconSet="3Symbols" showValue="0">
        <cfvo type="percent" val="0"/>
        <cfvo type="num" val="1"/>
        <cfvo type="num" val="2"/>
      </iconSet>
    </cfRule>
  </conditionalFormatting>
  <conditionalFormatting sqref="C20">
    <cfRule type="iconSet" priority="6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0">
    <cfRule type="iconSet" priority="68">
      <iconSet iconSet="3Symbols" showValue="0">
        <cfvo type="percent" val="0"/>
        <cfvo type="num" val="1"/>
        <cfvo type="num" val="2"/>
      </iconSet>
    </cfRule>
  </conditionalFormatting>
  <conditionalFormatting sqref="B31">
    <cfRule type="iconSet" priority="63">
      <iconSet iconSet="3Symbols" showValue="0">
        <cfvo type="percent" val="0"/>
        <cfvo type="num" val="1"/>
        <cfvo type="num" val="2"/>
      </iconSet>
    </cfRule>
  </conditionalFormatting>
  <conditionalFormatting sqref="C31">
    <cfRule type="iconSet" priority="6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0">
    <cfRule type="iconSet" priority="57">
      <iconSet iconSet="3Symbols" showValue="0">
        <cfvo type="percent" val="0"/>
        <cfvo type="num" val="1"/>
        <cfvo type="num" val="2"/>
      </iconSet>
    </cfRule>
  </conditionalFormatting>
  <conditionalFormatting sqref="C40">
    <cfRule type="iconSet" priority="5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8">
    <cfRule type="iconSet" priority="55">
      <iconSet iconSet="3Symbols" showValue="0">
        <cfvo type="percent" val="0"/>
        <cfvo type="num" val="1"/>
        <cfvo type="num" val="2"/>
      </iconSet>
    </cfRule>
  </conditionalFormatting>
  <conditionalFormatting sqref="C38">
    <cfRule type="iconSet" priority="5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9">
    <cfRule type="iconSet" priority="53">
      <iconSet iconSet="3Symbols" showValue="0">
        <cfvo type="percent" val="0"/>
        <cfvo type="num" val="1"/>
        <cfvo type="num" val="2"/>
      </iconSet>
    </cfRule>
  </conditionalFormatting>
  <conditionalFormatting sqref="C39">
    <cfRule type="iconSet" priority="5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7">
    <cfRule type="iconSet" priority="51">
      <iconSet iconSet="3Symbols" showValue="0">
        <cfvo type="percent" val="0"/>
        <cfvo type="num" val="1"/>
        <cfvo type="num" val="2"/>
      </iconSet>
    </cfRule>
  </conditionalFormatting>
  <conditionalFormatting sqref="C37">
    <cfRule type="iconSet" priority="5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5">
    <cfRule type="iconSet" priority="49">
      <iconSet iconSet="3Symbols" showValue="0">
        <cfvo type="percent" val="0"/>
        <cfvo type="num" val="1"/>
        <cfvo type="num" val="2"/>
      </iconSet>
    </cfRule>
  </conditionalFormatting>
  <conditionalFormatting sqref="C35">
    <cfRule type="iconSet" priority="5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6">
    <cfRule type="iconSet" priority="47">
      <iconSet iconSet="3Symbols" showValue="0">
        <cfvo type="percent" val="0"/>
        <cfvo type="num" val="1"/>
        <cfvo type="num" val="2"/>
      </iconSet>
    </cfRule>
  </conditionalFormatting>
  <conditionalFormatting sqref="C36">
    <cfRule type="iconSet" priority="4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4">
    <cfRule type="iconSet" priority="45">
      <iconSet iconSet="3Symbols" showValue="0">
        <cfvo type="percent" val="0"/>
        <cfvo type="num" val="1"/>
        <cfvo type="num" val="2"/>
      </iconSet>
    </cfRule>
  </conditionalFormatting>
  <conditionalFormatting sqref="C34">
    <cfRule type="iconSet" priority="4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2">
    <cfRule type="iconSet" priority="43">
      <iconSet iconSet="3Symbols" showValue="0">
        <cfvo type="percent" val="0"/>
        <cfvo type="num" val="1"/>
        <cfvo type="num" val="2"/>
      </iconSet>
    </cfRule>
  </conditionalFormatting>
  <conditionalFormatting sqref="C32">
    <cfRule type="iconSet" priority="4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3">
    <cfRule type="iconSet" priority="41">
      <iconSet iconSet="3Symbols" showValue="0">
        <cfvo type="percent" val="0"/>
        <cfvo type="num" val="1"/>
        <cfvo type="num" val="2"/>
      </iconSet>
    </cfRule>
  </conditionalFormatting>
  <conditionalFormatting sqref="C33">
    <cfRule type="iconSet" priority="4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1">
    <cfRule type="iconSet" priority="37">
      <iconSet iconSet="3Symbols" showValue="0">
        <cfvo type="percent" val="0"/>
        <cfvo type="num" val="1"/>
        <cfvo type="num" val="2"/>
      </iconSet>
    </cfRule>
  </conditionalFormatting>
  <conditionalFormatting sqref="C41">
    <cfRule type="iconSet" priority="3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0 B42">
    <cfRule type="iconSet" priority="794">
      <iconSet iconSet="3Symbols" showValue="0">
        <cfvo type="percent" val="0"/>
        <cfvo type="num" val="1"/>
        <cfvo type="num" val="2"/>
      </iconSet>
    </cfRule>
  </conditionalFormatting>
  <conditionalFormatting sqref="C30">
    <cfRule type="iconSet" priority="79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6">
    <cfRule type="iconSet" priority="33">
      <iconSet iconSet="3Symbols" showValue="0">
        <cfvo type="percent" val="0"/>
        <cfvo type="num" val="1"/>
        <cfvo type="num" val="2"/>
      </iconSet>
    </cfRule>
  </conditionalFormatting>
  <conditionalFormatting sqref="C46">
    <cfRule type="iconSet" priority="3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1">
    <cfRule type="iconSet" priority="31">
      <iconSet iconSet="3Symbols" showValue="0">
        <cfvo type="percent" val="0"/>
        <cfvo type="num" val="1"/>
        <cfvo type="num" val="2"/>
      </iconSet>
    </cfRule>
  </conditionalFormatting>
  <conditionalFormatting sqref="C61">
    <cfRule type="iconSet" priority="3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9">
    <cfRule type="iconSet" priority="29">
      <iconSet iconSet="3Symbols" showValue="0">
        <cfvo type="percent" val="0"/>
        <cfvo type="num" val="1"/>
        <cfvo type="num" val="2"/>
      </iconSet>
    </cfRule>
  </conditionalFormatting>
  <conditionalFormatting sqref="C59">
    <cfRule type="iconSet" priority="3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8">
    <cfRule type="iconSet" priority="27">
      <iconSet iconSet="3Symbols" showValue="0">
        <cfvo type="percent" val="0"/>
        <cfvo type="num" val="1"/>
        <cfvo type="num" val="2"/>
      </iconSet>
    </cfRule>
  </conditionalFormatting>
  <conditionalFormatting sqref="C58">
    <cfRule type="iconSet" priority="2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7">
    <cfRule type="iconSet" priority="25">
      <iconSet iconSet="3Symbols" showValue="0">
        <cfvo type="percent" val="0"/>
        <cfvo type="num" val="1"/>
        <cfvo type="num" val="2"/>
      </iconSet>
    </cfRule>
  </conditionalFormatting>
  <conditionalFormatting sqref="C57">
    <cfRule type="iconSet" priority="2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6">
    <cfRule type="iconSet" priority="23">
      <iconSet iconSet="3Symbols" showValue="0">
        <cfvo type="percent" val="0"/>
        <cfvo type="num" val="1"/>
        <cfvo type="num" val="2"/>
      </iconSet>
    </cfRule>
  </conditionalFormatting>
  <conditionalFormatting sqref="C56">
    <cfRule type="iconSet" priority="2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5">
    <cfRule type="iconSet" priority="21">
      <iconSet iconSet="3Symbols" showValue="0">
        <cfvo type="percent" val="0"/>
        <cfvo type="num" val="1"/>
        <cfvo type="num" val="2"/>
      </iconSet>
    </cfRule>
  </conditionalFormatting>
  <conditionalFormatting sqref="C55">
    <cfRule type="iconSet" priority="2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4">
    <cfRule type="iconSet" priority="19">
      <iconSet iconSet="3Symbols" showValue="0">
        <cfvo type="percent" val="0"/>
        <cfvo type="num" val="1"/>
        <cfvo type="num" val="2"/>
      </iconSet>
    </cfRule>
  </conditionalFormatting>
  <conditionalFormatting sqref="C54">
    <cfRule type="iconSet" priority="2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3">
    <cfRule type="iconSet" priority="17">
      <iconSet iconSet="3Symbols" showValue="0">
        <cfvo type="percent" val="0"/>
        <cfvo type="num" val="1"/>
        <cfvo type="num" val="2"/>
      </iconSet>
    </cfRule>
  </conditionalFormatting>
  <conditionalFormatting sqref="C53">
    <cfRule type="iconSet" priority="1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2">
    <cfRule type="iconSet" priority="15">
      <iconSet iconSet="3Symbols" showValue="0">
        <cfvo type="percent" val="0"/>
        <cfvo type="num" val="1"/>
        <cfvo type="num" val="2"/>
      </iconSet>
    </cfRule>
  </conditionalFormatting>
  <conditionalFormatting sqref="C52">
    <cfRule type="iconSet" priority="1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1">
    <cfRule type="iconSet" priority="13">
      <iconSet iconSet="3Symbols" showValue="0">
        <cfvo type="percent" val="0"/>
        <cfvo type="num" val="1"/>
        <cfvo type="num" val="2"/>
      </iconSet>
    </cfRule>
  </conditionalFormatting>
  <conditionalFormatting sqref="C51">
    <cfRule type="iconSet" priority="1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0">
    <cfRule type="iconSet" priority="11">
      <iconSet iconSet="3Symbols" showValue="0">
        <cfvo type="percent" val="0"/>
        <cfvo type="num" val="1"/>
        <cfvo type="num" val="2"/>
      </iconSet>
    </cfRule>
  </conditionalFormatting>
  <conditionalFormatting sqref="C50">
    <cfRule type="iconSet" priority="1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9">
    <cfRule type="iconSet" priority="9">
      <iconSet iconSet="3Symbols" showValue="0">
        <cfvo type="percent" val="0"/>
        <cfvo type="num" val="1"/>
        <cfvo type="num" val="2"/>
      </iconSet>
    </cfRule>
  </conditionalFormatting>
  <conditionalFormatting sqref="C49">
    <cfRule type="iconSet" priority="1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8">
    <cfRule type="iconSet" priority="7">
      <iconSet iconSet="3Symbols" showValue="0">
        <cfvo type="percent" val="0"/>
        <cfvo type="num" val="1"/>
        <cfvo type="num" val="2"/>
      </iconSet>
    </cfRule>
  </conditionalFormatting>
  <conditionalFormatting sqref="C48">
    <cfRule type="iconSet" priority="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7">
    <cfRule type="iconSet" priority="5">
      <iconSet iconSet="3Symbols" showValue="0">
        <cfvo type="percent" val="0"/>
        <cfvo type="num" val="1"/>
        <cfvo type="num" val="2"/>
      </iconSet>
    </cfRule>
  </conditionalFormatting>
  <conditionalFormatting sqref="C47">
    <cfRule type="iconSet" priority="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0">
    <cfRule type="iconSet" priority="3">
      <iconSet iconSet="3Symbols" showValue="0">
        <cfvo type="percent" val="0"/>
        <cfvo type="num" val="1"/>
        <cfvo type="num" val="2"/>
      </iconSet>
    </cfRule>
  </conditionalFormatting>
  <conditionalFormatting sqref="C60">
    <cfRule type="iconSet" priority="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7:B69">
    <cfRule type="iconSet" priority="1">
      <iconSet iconSet="3Symbols" showValue="0">
        <cfvo type="percent" val="0"/>
        <cfvo type="num" val="1"/>
        <cfvo type="num" val="2"/>
      </iconSet>
    </cfRule>
  </conditionalFormatting>
  <conditionalFormatting sqref="C67:C69">
    <cfRule type="iconSet" priority="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44 C29 C1 C12 C65 C73:C1048576 C4:C9">
    <cfRule type="iconSet" priority="79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4 B29 B1 B12 B65 B73:B1048576 B4:B10">
    <cfRule type="iconSet" priority="806">
      <iconSet iconSet="3Symbols" showValue="0">
        <cfvo type="percent" val="0"/>
        <cfvo type="num" val="1"/>
        <cfvo type="num" val="2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6"/>
  </sheetPr>
  <dimension ref="A1:K43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1.3 - Computer networks, connections and protocols tracker for "&amp;'My Progress'!E4</f>
        <v>Unit 1.3 - Computer networks, connections and protocols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48" t="s">
        <v>105</v>
      </c>
      <c r="C4" s="49" t="s">
        <v>106</v>
      </c>
      <c r="D4" s="231" t="s">
        <v>184</v>
      </c>
      <c r="E4" s="232"/>
    </row>
    <row r="5" spans="2:11" ht="19.149999999999999" customHeight="1">
      <c r="B5" s="16">
        <v>0</v>
      </c>
      <c r="C5" s="13">
        <v>0</v>
      </c>
      <c r="D5" s="233" t="s">
        <v>185</v>
      </c>
      <c r="E5" s="234"/>
    </row>
    <row r="6" spans="2:11" ht="18.75" customHeight="1">
      <c r="B6" s="12">
        <v>0</v>
      </c>
      <c r="C6" s="150">
        <v>0</v>
      </c>
      <c r="D6" s="143"/>
      <c r="E6" s="152" t="s">
        <v>186</v>
      </c>
    </row>
    <row r="7" spans="2:11" ht="18.75" customHeight="1">
      <c r="B7" s="12">
        <v>0</v>
      </c>
      <c r="C7" s="150">
        <v>0</v>
      </c>
      <c r="D7" s="100"/>
      <c r="E7" s="151" t="s">
        <v>187</v>
      </c>
    </row>
    <row r="8" spans="2:11" ht="18.75" customHeight="1">
      <c r="B8" s="12">
        <v>0</v>
      </c>
      <c r="C8" s="8">
        <v>0</v>
      </c>
      <c r="D8" s="229" t="s">
        <v>188</v>
      </c>
      <c r="E8" s="230"/>
    </row>
    <row r="9" spans="2:11" ht="18.75" customHeight="1">
      <c r="B9" s="12">
        <v>0</v>
      </c>
      <c r="C9" s="8">
        <v>0</v>
      </c>
      <c r="D9" s="235" t="s">
        <v>189</v>
      </c>
      <c r="E9" s="236"/>
    </row>
    <row r="10" spans="2:11" ht="18.75" customHeight="1">
      <c r="B10" s="12">
        <v>0</v>
      </c>
      <c r="C10" s="8">
        <v>0</v>
      </c>
      <c r="D10" s="237" t="s">
        <v>190</v>
      </c>
      <c r="E10" s="238"/>
    </row>
    <row r="11" spans="2:11" ht="18.75" customHeight="1">
      <c r="B11" s="12">
        <v>0</v>
      </c>
      <c r="C11" s="150">
        <v>0</v>
      </c>
      <c r="D11" s="141"/>
      <c r="E11" s="153" t="s">
        <v>191</v>
      </c>
    </row>
    <row r="12" spans="2:11" ht="18.75" customHeight="1">
      <c r="B12" s="12">
        <v>0</v>
      </c>
      <c r="C12" s="150">
        <v>0</v>
      </c>
      <c r="D12" s="141"/>
      <c r="E12" s="153" t="s">
        <v>192</v>
      </c>
    </row>
    <row r="13" spans="2:11" ht="18.75" customHeight="1">
      <c r="B13" s="12">
        <v>0</v>
      </c>
      <c r="C13" s="150">
        <v>0</v>
      </c>
      <c r="D13" s="141"/>
      <c r="E13" s="153" t="s">
        <v>193</v>
      </c>
    </row>
    <row r="14" spans="2:11" ht="18.75" customHeight="1">
      <c r="B14" s="12">
        <v>0</v>
      </c>
      <c r="C14" s="150">
        <v>0</v>
      </c>
      <c r="D14" s="141"/>
      <c r="E14" s="153" t="s">
        <v>194</v>
      </c>
    </row>
    <row r="15" spans="2:11" ht="18.75" customHeight="1">
      <c r="B15" s="12">
        <v>0</v>
      </c>
      <c r="C15" s="150">
        <v>0</v>
      </c>
      <c r="D15" s="141"/>
      <c r="E15" s="153" t="s">
        <v>195</v>
      </c>
    </row>
    <row r="16" spans="2:11" ht="18.75" customHeight="1">
      <c r="B16" s="12">
        <v>0</v>
      </c>
      <c r="C16" s="8">
        <v>0</v>
      </c>
      <c r="D16" s="233" t="s">
        <v>196</v>
      </c>
      <c r="E16" s="234"/>
    </row>
    <row r="17" spans="2:11" ht="18.75" customHeight="1">
      <c r="B17" s="12">
        <v>0</v>
      </c>
      <c r="C17" s="150">
        <v>0</v>
      </c>
      <c r="D17" s="141"/>
      <c r="E17" s="153" t="s">
        <v>197</v>
      </c>
    </row>
    <row r="18" spans="2:11" ht="18.75" customHeight="1">
      <c r="B18" s="12">
        <v>0</v>
      </c>
      <c r="C18" s="150">
        <v>0</v>
      </c>
      <c r="D18" s="141"/>
      <c r="E18" s="153" t="s">
        <v>198</v>
      </c>
    </row>
    <row r="19" spans="2:11" ht="18.75" customHeight="1">
      <c r="B19" s="12">
        <v>0</v>
      </c>
      <c r="C19" s="150">
        <v>0</v>
      </c>
      <c r="D19" s="141"/>
      <c r="E19" s="153" t="s">
        <v>199</v>
      </c>
    </row>
    <row r="20" spans="2:11" ht="18.75" customHeight="1">
      <c r="B20" s="12">
        <v>0</v>
      </c>
      <c r="C20" s="150">
        <v>0</v>
      </c>
      <c r="D20" s="141"/>
      <c r="E20" s="153" t="s">
        <v>200</v>
      </c>
    </row>
    <row r="21" spans="2:11" ht="18.75" customHeight="1">
      <c r="B21" s="12">
        <v>0</v>
      </c>
      <c r="C21" s="8">
        <v>0</v>
      </c>
      <c r="D21" s="229" t="s">
        <v>201</v>
      </c>
      <c r="E21" s="230"/>
    </row>
    <row r="22" spans="2:11" ht="19.899999999999999">
      <c r="B22" s="199" t="s">
        <v>120</v>
      </c>
      <c r="C22" s="200"/>
      <c r="D22" s="200"/>
      <c r="E22" s="201"/>
    </row>
    <row r="23" spans="2:11" ht="99.95" customHeight="1" thickBot="1">
      <c r="B23" s="202"/>
      <c r="C23" s="203"/>
      <c r="D23" s="203"/>
      <c r="E23" s="204"/>
    </row>
    <row r="24" spans="2:11" s="3" customFormat="1" ht="15" thickBot="1">
      <c r="E24" s="6"/>
      <c r="F24" s="6"/>
      <c r="G24" s="6"/>
      <c r="H24" s="6"/>
      <c r="I24" s="6"/>
      <c r="J24" s="6"/>
      <c r="K24" s="6"/>
    </row>
    <row r="25" spans="2:11" ht="18.600000000000001" thickBot="1">
      <c r="B25" s="48" t="s">
        <v>105</v>
      </c>
      <c r="C25" s="49" t="s">
        <v>106</v>
      </c>
      <c r="D25" s="231" t="s">
        <v>202</v>
      </c>
      <c r="E25" s="232"/>
    </row>
    <row r="26" spans="2:11" ht="18.75" customHeight="1">
      <c r="B26" s="12">
        <v>0</v>
      </c>
      <c r="C26" s="8">
        <v>0</v>
      </c>
      <c r="D26" s="210" t="s">
        <v>203</v>
      </c>
      <c r="E26" s="211"/>
    </row>
    <row r="27" spans="2:11" ht="28.9">
      <c r="B27" s="12">
        <v>0</v>
      </c>
      <c r="C27" s="8">
        <v>0</v>
      </c>
      <c r="D27" s="100"/>
      <c r="E27" s="101" t="s">
        <v>204</v>
      </c>
    </row>
    <row r="28" spans="2:11" ht="43.15">
      <c r="B28" s="12">
        <v>0</v>
      </c>
      <c r="C28" s="8">
        <v>0</v>
      </c>
      <c r="D28" s="100"/>
      <c r="E28" s="101" t="s">
        <v>205</v>
      </c>
    </row>
    <row r="29" spans="2:11" ht="18.75" customHeight="1">
      <c r="B29" s="12">
        <v>0</v>
      </c>
      <c r="C29" s="8">
        <v>0</v>
      </c>
      <c r="D29" s="197" t="s">
        <v>206</v>
      </c>
      <c r="E29" s="198"/>
    </row>
    <row r="30" spans="2:11" ht="18.75" customHeight="1">
      <c r="B30" s="12">
        <v>0</v>
      </c>
      <c r="C30" s="8">
        <v>0</v>
      </c>
      <c r="D30" s="197" t="s">
        <v>207</v>
      </c>
      <c r="E30" s="198"/>
    </row>
    <row r="31" spans="2:11" ht="18.75" customHeight="1">
      <c r="B31" s="12">
        <v>0</v>
      </c>
      <c r="C31" s="8">
        <v>0</v>
      </c>
      <c r="D31" s="197" t="s">
        <v>208</v>
      </c>
      <c r="E31" s="198"/>
    </row>
    <row r="32" spans="2:11" ht="18.75" customHeight="1">
      <c r="B32" s="12">
        <v>0</v>
      </c>
      <c r="C32" s="8">
        <v>0</v>
      </c>
      <c r="D32" s="210" t="s">
        <v>209</v>
      </c>
      <c r="E32" s="211"/>
    </row>
    <row r="33" spans="2:5" ht="18.75" customHeight="1">
      <c r="B33" s="12">
        <v>0</v>
      </c>
      <c r="C33" s="8">
        <v>0</v>
      </c>
      <c r="D33" s="100"/>
      <c r="E33" s="101" t="s">
        <v>210</v>
      </c>
    </row>
    <row r="34" spans="2:5" ht="18.75" customHeight="1">
      <c r="B34" s="12">
        <v>0</v>
      </c>
      <c r="C34" s="8">
        <v>0</v>
      </c>
      <c r="D34" s="141"/>
      <c r="E34" s="142" t="s">
        <v>211</v>
      </c>
    </row>
    <row r="35" spans="2:5" ht="18.75" customHeight="1">
      <c r="B35" s="12">
        <v>0</v>
      </c>
      <c r="C35" s="8">
        <v>0</v>
      </c>
      <c r="D35" s="100"/>
      <c r="E35" s="101" t="s">
        <v>212</v>
      </c>
    </row>
    <row r="36" spans="2:5" ht="18.75" customHeight="1">
      <c r="B36" s="12">
        <v>0</v>
      </c>
      <c r="C36" s="8">
        <v>0</v>
      </c>
      <c r="D36" s="141"/>
      <c r="E36" s="142" t="s">
        <v>213</v>
      </c>
    </row>
    <row r="37" spans="2:5" ht="18.75" customHeight="1">
      <c r="B37" s="12">
        <v>0</v>
      </c>
      <c r="C37" s="8">
        <v>0</v>
      </c>
      <c r="D37" s="141"/>
      <c r="E37" s="142" t="s">
        <v>214</v>
      </c>
    </row>
    <row r="38" spans="2:5" ht="18.75" customHeight="1">
      <c r="B38" s="12">
        <v>0</v>
      </c>
      <c r="C38" s="8">
        <v>0</v>
      </c>
      <c r="D38" s="141"/>
      <c r="E38" s="142" t="s">
        <v>215</v>
      </c>
    </row>
    <row r="39" spans="2:5" ht="18.75" customHeight="1">
      <c r="B39" s="12">
        <v>0</v>
      </c>
      <c r="C39" s="8">
        <v>0</v>
      </c>
      <c r="D39" s="100"/>
      <c r="E39" s="101" t="s">
        <v>216</v>
      </c>
    </row>
    <row r="40" spans="2:5" ht="18.75" customHeight="1">
      <c r="B40" s="12">
        <v>0</v>
      </c>
      <c r="C40" s="8">
        <v>0</v>
      </c>
      <c r="D40" s="197" t="s">
        <v>217</v>
      </c>
      <c r="E40" s="198"/>
    </row>
    <row r="41" spans="2:5" ht="19.899999999999999">
      <c r="B41" s="199" t="s">
        <v>120</v>
      </c>
      <c r="C41" s="200"/>
      <c r="D41" s="200"/>
      <c r="E41" s="201"/>
    </row>
    <row r="42" spans="2:5" ht="99.95" customHeight="1" thickBot="1">
      <c r="B42" s="202"/>
      <c r="C42" s="203"/>
      <c r="D42" s="203"/>
      <c r="E42" s="204"/>
    </row>
    <row r="43" spans="2:5"/>
  </sheetData>
  <mergeCells count="19">
    <mergeCell ref="B41:E41"/>
    <mergeCell ref="B42:E42"/>
    <mergeCell ref="D40:E40"/>
    <mergeCell ref="D25:E25"/>
    <mergeCell ref="B22:E22"/>
    <mergeCell ref="B23:E23"/>
    <mergeCell ref="D29:E29"/>
    <mergeCell ref="D30:E30"/>
    <mergeCell ref="D31:E31"/>
    <mergeCell ref="D32:E32"/>
    <mergeCell ref="D21:E21"/>
    <mergeCell ref="D26:E26"/>
    <mergeCell ref="B2:E2"/>
    <mergeCell ref="D4:E4"/>
    <mergeCell ref="D5:E5"/>
    <mergeCell ref="D16:E16"/>
    <mergeCell ref="D8:E8"/>
    <mergeCell ref="D9:E9"/>
    <mergeCell ref="D10:E10"/>
  </mergeCells>
  <conditionalFormatting sqref="C25">
    <cfRule type="iconSet" priority="4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5">
    <cfRule type="iconSet" priority="42">
      <iconSet iconSet="3Symbols" showValue="0">
        <cfvo type="percent" val="0"/>
        <cfvo type="num" val="1"/>
        <cfvo type="num" val="2"/>
      </iconSet>
    </cfRule>
  </conditionalFormatting>
  <conditionalFormatting sqref="B42">
    <cfRule type="iconSet" priority="38">
      <iconSet iconSet="3Symbols" showValue="0">
        <cfvo type="percent" val="0"/>
        <cfvo type="num" val="1"/>
        <cfvo type="num" val="2"/>
      </iconSet>
    </cfRule>
  </conditionalFormatting>
  <conditionalFormatting sqref="B22">
    <cfRule type="iconSet" priority="32">
      <iconSet iconSet="3Symbols" showValue="0">
        <cfvo type="percent" val="0"/>
        <cfvo type="num" val="1"/>
        <cfvo type="num" val="2"/>
      </iconSet>
    </cfRule>
  </conditionalFormatting>
  <conditionalFormatting sqref="B23">
    <cfRule type="iconSet" priority="31">
      <iconSet iconSet="3Symbols" showValue="0">
        <cfvo type="percent" val="0"/>
        <cfvo type="num" val="1"/>
        <cfvo type="num" val="2"/>
      </iconSet>
    </cfRule>
  </conditionalFormatting>
  <conditionalFormatting sqref="C18:C19">
    <cfRule type="iconSet" priority="2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8:B19">
    <cfRule type="iconSet" priority="30">
      <iconSet iconSet="3Symbols" showValue="0">
        <cfvo type="percent" val="0"/>
        <cfvo type="num" val="1"/>
        <cfvo type="num" val="2"/>
      </iconSet>
    </cfRule>
  </conditionalFormatting>
  <conditionalFormatting sqref="C16:C17">
    <cfRule type="iconSet" priority="2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6:B17">
    <cfRule type="iconSet" priority="28">
      <iconSet iconSet="3Symbols" showValue="0">
        <cfvo type="percent" val="0"/>
        <cfvo type="num" val="1"/>
        <cfvo type="num" val="2"/>
      </iconSet>
    </cfRule>
  </conditionalFormatting>
  <conditionalFormatting sqref="C14:C15">
    <cfRule type="iconSet" priority="2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4:B15">
    <cfRule type="iconSet" priority="26">
      <iconSet iconSet="3Symbols" showValue="0">
        <cfvo type="percent" val="0"/>
        <cfvo type="num" val="1"/>
        <cfvo type="num" val="2"/>
      </iconSet>
    </cfRule>
  </conditionalFormatting>
  <conditionalFormatting sqref="C12:C13">
    <cfRule type="iconSet" priority="2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2:B13">
    <cfRule type="iconSet" priority="24">
      <iconSet iconSet="3Symbols" showValue="0">
        <cfvo type="percent" val="0"/>
        <cfvo type="num" val="1"/>
        <cfvo type="num" val="2"/>
      </iconSet>
    </cfRule>
  </conditionalFormatting>
  <conditionalFormatting sqref="C10:C11">
    <cfRule type="iconSet" priority="2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0:B11">
    <cfRule type="iconSet" priority="22">
      <iconSet iconSet="3Symbols" showValue="0">
        <cfvo type="percent" val="0"/>
        <cfvo type="num" val="1"/>
        <cfvo type="num" val="2"/>
      </iconSet>
    </cfRule>
  </conditionalFormatting>
  <conditionalFormatting sqref="C8:C9">
    <cfRule type="iconSet" priority="1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:B9">
    <cfRule type="iconSet" priority="20">
      <iconSet iconSet="3Symbols" showValue="0">
        <cfvo type="percent" val="0"/>
        <cfvo type="num" val="1"/>
        <cfvo type="num" val="2"/>
      </iconSet>
    </cfRule>
  </conditionalFormatting>
  <conditionalFormatting sqref="C6:C7">
    <cfRule type="iconSet" priority="1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:B7">
    <cfRule type="iconSet" priority="18">
      <iconSet iconSet="3Symbols" showValue="0">
        <cfvo type="percent" val="0"/>
        <cfvo type="num" val="1"/>
        <cfvo type="num" val="2"/>
      </iconSet>
    </cfRule>
  </conditionalFormatting>
  <conditionalFormatting sqref="C43 C1 C4:C5 C20:C21 C26:C40">
    <cfRule type="iconSet" priority="80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3 B1 B4:B5 B20:B21 B26:B41">
    <cfRule type="iconSet" priority="812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33D6A-6E96-4D73-9C4F-70F559792815}">
  <sheetPr>
    <tabColor rgb="FFCC0099"/>
  </sheetPr>
  <dimension ref="A1:K26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1.4 - Network security tracker for "&amp;'My Progress'!E4</f>
        <v>Unit 1.4 - Network security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157" t="s">
        <v>105</v>
      </c>
      <c r="C4" s="158" t="s">
        <v>106</v>
      </c>
      <c r="D4" s="239" t="s">
        <v>218</v>
      </c>
      <c r="E4" s="240"/>
    </row>
    <row r="5" spans="2:11" ht="18.75" customHeight="1">
      <c r="B5" s="12">
        <v>0</v>
      </c>
      <c r="C5" s="8">
        <v>0</v>
      </c>
      <c r="D5" s="227" t="s">
        <v>219</v>
      </c>
      <c r="E5" s="228"/>
    </row>
    <row r="6" spans="2:11" ht="19.899999999999999">
      <c r="B6" s="16">
        <v>0</v>
      </c>
      <c r="C6" s="13">
        <v>0</v>
      </c>
      <c r="D6" s="144"/>
      <c r="E6" s="145" t="s">
        <v>220</v>
      </c>
    </row>
    <row r="7" spans="2:11" ht="19.899999999999999">
      <c r="B7" s="16">
        <v>0</v>
      </c>
      <c r="C7" s="13">
        <v>0</v>
      </c>
      <c r="D7" s="144"/>
      <c r="E7" s="145" t="s">
        <v>221</v>
      </c>
    </row>
    <row r="8" spans="2:11" ht="19.899999999999999">
      <c r="B8" s="16">
        <v>0</v>
      </c>
      <c r="C8" s="13">
        <v>0</v>
      </c>
      <c r="D8" s="144"/>
      <c r="E8" s="145" t="s">
        <v>222</v>
      </c>
    </row>
    <row r="9" spans="2:11" ht="19.899999999999999">
      <c r="B9" s="16">
        <v>0</v>
      </c>
      <c r="C9" s="13">
        <v>0</v>
      </c>
      <c r="D9" s="144"/>
      <c r="E9" s="145" t="s">
        <v>223</v>
      </c>
    </row>
    <row r="10" spans="2:11" ht="19.899999999999999">
      <c r="B10" s="16">
        <v>0</v>
      </c>
      <c r="C10" s="13">
        <v>0</v>
      </c>
      <c r="D10" s="144"/>
      <c r="E10" s="145" t="s">
        <v>224</v>
      </c>
    </row>
    <row r="11" spans="2:11" ht="19.899999999999999">
      <c r="B11" s="16">
        <v>0</v>
      </c>
      <c r="C11" s="13">
        <v>0</v>
      </c>
      <c r="D11" s="144"/>
      <c r="E11" s="145" t="s">
        <v>225</v>
      </c>
    </row>
    <row r="12" spans="2:11" ht="19.899999999999999">
      <c r="B12" s="199" t="s">
        <v>120</v>
      </c>
      <c r="C12" s="200"/>
      <c r="D12" s="200"/>
      <c r="E12" s="201"/>
    </row>
    <row r="13" spans="2:11" ht="99.95" customHeight="1" thickBot="1">
      <c r="B13" s="202"/>
      <c r="C13" s="203"/>
      <c r="D13" s="203"/>
      <c r="E13" s="204"/>
    </row>
    <row r="14" spans="2:11" ht="15" thickBot="1">
      <c r="D14" s="2"/>
    </row>
    <row r="15" spans="2:11" ht="18.600000000000001" thickBot="1">
      <c r="B15" s="157" t="s">
        <v>105</v>
      </c>
      <c r="C15" s="158" t="s">
        <v>106</v>
      </c>
      <c r="D15" s="239" t="s">
        <v>226</v>
      </c>
      <c r="E15" s="240"/>
    </row>
    <row r="16" spans="2:11" ht="19.5" customHeight="1">
      <c r="B16" s="16">
        <v>0</v>
      </c>
      <c r="C16" s="13">
        <v>0</v>
      </c>
      <c r="D16" s="207" t="s">
        <v>227</v>
      </c>
      <c r="E16" s="208"/>
    </row>
    <row r="17" spans="2:5" ht="19.5" customHeight="1">
      <c r="B17" s="12">
        <v>0</v>
      </c>
      <c r="C17" s="8">
        <v>0</v>
      </c>
      <c r="D17" s="154"/>
      <c r="E17" s="155" t="s">
        <v>228</v>
      </c>
    </row>
    <row r="18" spans="2:5" ht="19.5" customHeight="1">
      <c r="B18" s="12">
        <v>0</v>
      </c>
      <c r="C18" s="8">
        <v>0</v>
      </c>
      <c r="D18" s="141"/>
      <c r="E18" s="142" t="s">
        <v>229</v>
      </c>
    </row>
    <row r="19" spans="2:5" ht="19.5" customHeight="1">
      <c r="B19" s="12">
        <v>0</v>
      </c>
      <c r="C19" s="8">
        <v>0</v>
      </c>
      <c r="D19" s="141"/>
      <c r="E19" s="142" t="s">
        <v>230</v>
      </c>
    </row>
    <row r="20" spans="2:5" ht="19.5" customHeight="1">
      <c r="B20" s="12">
        <v>0</v>
      </c>
      <c r="C20" s="8">
        <v>0</v>
      </c>
      <c r="D20" s="141"/>
      <c r="E20" s="142" t="s">
        <v>231</v>
      </c>
    </row>
    <row r="21" spans="2:5" ht="19.5" customHeight="1">
      <c r="B21" s="12">
        <v>0</v>
      </c>
      <c r="C21" s="8">
        <v>0</v>
      </c>
      <c r="D21" s="154"/>
      <c r="E21" s="155" t="s">
        <v>232</v>
      </c>
    </row>
    <row r="22" spans="2:5" ht="19.5" customHeight="1">
      <c r="B22" s="12">
        <v>0</v>
      </c>
      <c r="C22" s="8">
        <v>0</v>
      </c>
      <c r="D22" s="141"/>
      <c r="E22" s="142" t="s">
        <v>206</v>
      </c>
    </row>
    <row r="23" spans="2:5" ht="19.5" customHeight="1">
      <c r="B23" s="12">
        <v>0</v>
      </c>
      <c r="C23" s="8">
        <v>0</v>
      </c>
      <c r="D23" s="141"/>
      <c r="E23" s="142" t="s">
        <v>233</v>
      </c>
    </row>
    <row r="24" spans="2:5" ht="19.899999999999999">
      <c r="B24" s="199" t="s">
        <v>120</v>
      </c>
      <c r="C24" s="200"/>
      <c r="D24" s="200"/>
      <c r="E24" s="201"/>
    </row>
    <row r="25" spans="2:5" ht="99.95" customHeight="1" thickBot="1">
      <c r="B25" s="202"/>
      <c r="C25" s="203"/>
      <c r="D25" s="203"/>
      <c r="E25" s="204"/>
    </row>
    <row r="26" spans="2:5"/>
  </sheetData>
  <mergeCells count="9">
    <mergeCell ref="D16:E16"/>
    <mergeCell ref="B24:E24"/>
    <mergeCell ref="B25:E25"/>
    <mergeCell ref="B13:E13"/>
    <mergeCell ref="B2:E2"/>
    <mergeCell ref="D4:E4"/>
    <mergeCell ref="B12:E12"/>
    <mergeCell ref="D5:E5"/>
    <mergeCell ref="D15:E15"/>
  </mergeCells>
  <conditionalFormatting sqref="C15:C16 C20:C21">
    <cfRule type="iconSet" priority="4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5:B16 B24 B20:B21">
    <cfRule type="iconSet" priority="50">
      <iconSet iconSet="3Symbols" showValue="0">
        <cfvo type="percent" val="0"/>
        <cfvo type="num" val="1"/>
        <cfvo type="num" val="2"/>
      </iconSet>
    </cfRule>
  </conditionalFormatting>
  <conditionalFormatting sqref="C22">
    <cfRule type="iconSet" priority="3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2">
    <cfRule type="iconSet" priority="31">
      <iconSet iconSet="3Symbols" showValue="0">
        <cfvo type="percent" val="0"/>
        <cfvo type="num" val="1"/>
        <cfvo type="num" val="2"/>
      </iconSet>
    </cfRule>
  </conditionalFormatting>
  <conditionalFormatting sqref="C23">
    <cfRule type="iconSet" priority="2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3">
    <cfRule type="iconSet" priority="29">
      <iconSet iconSet="3Symbols" showValue="0">
        <cfvo type="percent" val="0"/>
        <cfvo type="num" val="1"/>
        <cfvo type="num" val="2"/>
      </iconSet>
    </cfRule>
  </conditionalFormatting>
  <conditionalFormatting sqref="B13">
    <cfRule type="iconSet" priority="25">
      <iconSet iconSet="3Symbols" showValue="0">
        <cfvo type="percent" val="0"/>
        <cfvo type="num" val="1"/>
        <cfvo type="num" val="2"/>
      </iconSet>
    </cfRule>
  </conditionalFormatting>
  <conditionalFormatting sqref="B25">
    <cfRule type="iconSet" priority="24">
      <iconSet iconSet="3Symbols" showValue="0">
        <cfvo type="percent" val="0"/>
        <cfvo type="num" val="1"/>
        <cfvo type="num" val="2"/>
      </iconSet>
    </cfRule>
  </conditionalFormatting>
  <conditionalFormatting sqref="C5">
    <cfRule type="iconSet" priority="1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">
    <cfRule type="iconSet" priority="18">
      <iconSet iconSet="3Symbols" showValue="0">
        <cfvo type="percent" val="0"/>
        <cfvo type="num" val="1"/>
        <cfvo type="num" val="2"/>
      </iconSet>
    </cfRule>
  </conditionalFormatting>
  <conditionalFormatting sqref="B5">
    <cfRule type="iconSet" priority="19">
      <iconSet iconSet="3Symbols" showValue="0">
        <cfvo type="percent" val="0"/>
        <cfvo type="num" val="1"/>
        <cfvo type="num" val="2"/>
      </iconSet>
    </cfRule>
  </conditionalFormatting>
  <conditionalFormatting sqref="C5">
    <cfRule type="iconSet" priority="20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10">
    <cfRule type="iconSet" priority="1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0">
    <cfRule type="iconSet" priority="16">
      <iconSet iconSet="3Symbols" showValue="0">
        <cfvo type="percent" val="0"/>
        <cfvo type="num" val="1"/>
        <cfvo type="num" val="2"/>
      </iconSet>
    </cfRule>
  </conditionalFormatting>
  <conditionalFormatting sqref="C9">
    <cfRule type="iconSet" priority="1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9">
    <cfRule type="iconSet" priority="14">
      <iconSet iconSet="3Symbols" showValue="0">
        <cfvo type="percent" val="0"/>
        <cfvo type="num" val="1"/>
        <cfvo type="num" val="2"/>
      </iconSet>
    </cfRule>
  </conditionalFormatting>
  <conditionalFormatting sqref="C6">
    <cfRule type="iconSet" priority="1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C8">
    <cfRule type="iconSet" priority="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C7">
    <cfRule type="iconSet" priority="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7">
    <cfRule type="iconSet" priority="8">
      <iconSet iconSet="3Symbols" showValue="0">
        <cfvo type="percent" val="0"/>
        <cfvo type="num" val="1"/>
        <cfvo type="num" val="2"/>
      </iconSet>
    </cfRule>
  </conditionalFormatting>
  <conditionalFormatting sqref="C17">
    <cfRule type="iconSet" priority="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7">
    <cfRule type="iconSet" priority="6">
      <iconSet iconSet="3Symbols" showValue="0">
        <cfvo type="percent" val="0"/>
        <cfvo type="num" val="1"/>
        <cfvo type="num" val="2"/>
      </iconSet>
    </cfRule>
  </conditionalFormatting>
  <conditionalFormatting sqref="C18">
    <cfRule type="iconSet" priority="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8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C19">
    <cfRule type="iconSet" priority="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9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C26 C1 C4 C14 C11">
    <cfRule type="iconSet" priority="81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6 B1 B4 B14 B11:B12">
    <cfRule type="iconSet" priority="818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10EBB-854A-49F6-ADC9-D41175BD328D}">
  <sheetPr>
    <tabColor rgb="FF00B0F0"/>
  </sheetPr>
  <dimension ref="A1:K22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855468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1.5 - Systems software tracker for "&amp;'My Progress'!E4</f>
        <v>Unit 1.5 - Systems software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70" t="s">
        <v>105</v>
      </c>
      <c r="C4" s="71" t="s">
        <v>106</v>
      </c>
      <c r="D4" s="241" t="s">
        <v>234</v>
      </c>
      <c r="E4" s="242"/>
    </row>
    <row r="5" spans="2:11" ht="19.5" customHeight="1">
      <c r="B5" s="16">
        <v>0</v>
      </c>
      <c r="C5" s="13">
        <v>0</v>
      </c>
      <c r="D5" s="207" t="s">
        <v>235</v>
      </c>
      <c r="E5" s="208"/>
    </row>
    <row r="6" spans="2:11" ht="19.5" customHeight="1">
      <c r="B6" s="12">
        <v>0</v>
      </c>
      <c r="C6" s="8">
        <v>0</v>
      </c>
      <c r="D6" s="141"/>
      <c r="E6" s="142" t="s">
        <v>236</v>
      </c>
    </row>
    <row r="7" spans="2:11" ht="19.5" customHeight="1">
      <c r="B7" s="16">
        <v>0</v>
      </c>
      <c r="C7" s="13">
        <v>0</v>
      </c>
      <c r="D7" s="144"/>
      <c r="E7" s="145" t="s">
        <v>237</v>
      </c>
    </row>
    <row r="8" spans="2:11" ht="19.5" customHeight="1">
      <c r="B8" s="12">
        <v>0</v>
      </c>
      <c r="C8" s="8">
        <v>0</v>
      </c>
      <c r="D8" s="141"/>
      <c r="E8" s="142" t="s">
        <v>238</v>
      </c>
    </row>
    <row r="9" spans="2:11" ht="19.5" customHeight="1">
      <c r="B9" s="16">
        <v>0</v>
      </c>
      <c r="C9" s="13">
        <v>0</v>
      </c>
      <c r="D9" s="144"/>
      <c r="E9" s="145" t="s">
        <v>239</v>
      </c>
    </row>
    <row r="10" spans="2:11" ht="19.5" customHeight="1">
      <c r="B10" s="12">
        <v>0</v>
      </c>
      <c r="C10" s="8">
        <v>0</v>
      </c>
      <c r="D10" s="141"/>
      <c r="E10" s="142" t="s">
        <v>240</v>
      </c>
    </row>
    <row r="11" spans="2:11" ht="19.899999999999999">
      <c r="B11" s="199" t="s">
        <v>120</v>
      </c>
      <c r="C11" s="200"/>
      <c r="D11" s="200"/>
      <c r="E11" s="201"/>
    </row>
    <row r="12" spans="2:11" ht="99.95" customHeight="1" thickBot="1">
      <c r="B12" s="202"/>
      <c r="C12" s="203"/>
      <c r="D12" s="203"/>
      <c r="E12" s="204"/>
    </row>
    <row r="13" spans="2:11" ht="15" thickBot="1">
      <c r="D13" s="2"/>
    </row>
    <row r="14" spans="2:11" ht="18.600000000000001" thickBot="1">
      <c r="B14" s="70" t="s">
        <v>105</v>
      </c>
      <c r="C14" s="71" t="s">
        <v>106</v>
      </c>
      <c r="D14" s="241" t="s">
        <v>241</v>
      </c>
      <c r="E14" s="242"/>
    </row>
    <row r="15" spans="2:11" ht="19.5" customHeight="1">
      <c r="B15" s="16">
        <v>0</v>
      </c>
      <c r="C15" s="13">
        <v>0</v>
      </c>
      <c r="D15" s="195" t="s">
        <v>242</v>
      </c>
      <c r="E15" s="196"/>
    </row>
    <row r="16" spans="2:11" ht="19.5" customHeight="1">
      <c r="B16" s="16">
        <v>0</v>
      </c>
      <c r="C16" s="13">
        <v>0</v>
      </c>
      <c r="D16" s="210" t="s">
        <v>243</v>
      </c>
      <c r="E16" s="211"/>
    </row>
    <row r="17" spans="2:5" ht="19.5" customHeight="1">
      <c r="B17" s="12">
        <v>0</v>
      </c>
      <c r="C17" s="8">
        <v>0</v>
      </c>
      <c r="D17" s="141"/>
      <c r="E17" s="142" t="s">
        <v>244</v>
      </c>
    </row>
    <row r="18" spans="2:5" ht="19.5" customHeight="1">
      <c r="B18" s="16">
        <v>0</v>
      </c>
      <c r="C18" s="13">
        <v>0</v>
      </c>
      <c r="D18" s="144"/>
      <c r="E18" s="145" t="s">
        <v>245</v>
      </c>
    </row>
    <row r="19" spans="2:5" ht="19.5" customHeight="1">
      <c r="B19" s="12">
        <v>0</v>
      </c>
      <c r="C19" s="8">
        <v>0</v>
      </c>
      <c r="D19" s="141"/>
      <c r="E19" s="142" t="s">
        <v>246</v>
      </c>
    </row>
    <row r="20" spans="2:5" ht="19.899999999999999">
      <c r="B20" s="199" t="s">
        <v>120</v>
      </c>
      <c r="C20" s="200"/>
      <c r="D20" s="200"/>
      <c r="E20" s="201"/>
    </row>
    <row r="21" spans="2:5" ht="99.95" customHeight="1" thickBot="1">
      <c r="B21" s="202"/>
      <c r="C21" s="203"/>
      <c r="D21" s="203"/>
      <c r="E21" s="204"/>
    </row>
    <row r="22" spans="2:5"/>
  </sheetData>
  <mergeCells count="10">
    <mergeCell ref="B11:E11"/>
    <mergeCell ref="B12:E12"/>
    <mergeCell ref="B2:E2"/>
    <mergeCell ref="D4:E4"/>
    <mergeCell ref="D5:E5"/>
    <mergeCell ref="D14:E14"/>
    <mergeCell ref="D15:E15"/>
    <mergeCell ref="B20:E20"/>
    <mergeCell ref="B21:E21"/>
    <mergeCell ref="D16:E16"/>
  </mergeCells>
  <conditionalFormatting sqref="B12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C13 C1 C4:C10">
    <cfRule type="iconSet" priority="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3 B1 B4:B11">
    <cfRule type="iconSet" priority="7">
      <iconSet iconSet="3Symbols" showValue="0">
        <cfvo type="percent" val="0"/>
        <cfvo type="num" val="1"/>
        <cfvo type="num" val="2"/>
      </iconSet>
    </cfRule>
  </conditionalFormatting>
  <conditionalFormatting sqref="B21">
    <cfRule type="iconSet" priority="1">
      <iconSet iconSet="3Symbols" showValue="0">
        <cfvo type="percent" val="0"/>
        <cfvo type="num" val="1"/>
        <cfvo type="num" val="2"/>
      </iconSet>
    </cfRule>
  </conditionalFormatting>
  <conditionalFormatting sqref="C14:C19">
    <cfRule type="iconSet" priority="81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4:B20">
    <cfRule type="iconSet" priority="820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D0909-0F53-4D6B-9945-A8D1717B0F1A}">
  <sheetPr>
    <tabColor rgb="FFFF0000"/>
  </sheetPr>
  <dimension ref="A1:K18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45" t="str">
        <f>"Unit 1.6 - Ethical, legal, cultural and environmental impacts of digital technology tracker for "&amp;'My Progress'!E4</f>
        <v>Unit 1.6 - Ethical, legal, cultural and environmental impacts of digital technology tracker for Enter name here</v>
      </c>
      <c r="C2" s="245"/>
      <c r="D2" s="245"/>
      <c r="E2" s="245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159" t="s">
        <v>105</v>
      </c>
      <c r="C4" s="160" t="s">
        <v>106</v>
      </c>
      <c r="D4" s="243" t="s">
        <v>247</v>
      </c>
      <c r="E4" s="244"/>
    </row>
    <row r="5" spans="2:11" ht="18.75" customHeight="1">
      <c r="B5" s="12">
        <v>0</v>
      </c>
      <c r="C5" s="8">
        <v>0</v>
      </c>
      <c r="D5" s="233" t="s">
        <v>248</v>
      </c>
      <c r="E5" s="234"/>
    </row>
    <row r="6" spans="2:11" ht="20.45" customHeight="1">
      <c r="B6" s="16">
        <v>0</v>
      </c>
      <c r="C6" s="156">
        <v>0</v>
      </c>
      <c r="D6" s="141"/>
      <c r="E6" s="153" t="s">
        <v>249</v>
      </c>
    </row>
    <row r="7" spans="2:11" ht="20.45" customHeight="1">
      <c r="B7" s="16">
        <v>0</v>
      </c>
      <c r="C7" s="156">
        <v>0</v>
      </c>
      <c r="D7" s="141"/>
      <c r="E7" s="153" t="s">
        <v>250</v>
      </c>
    </row>
    <row r="8" spans="2:11" ht="20.45" customHeight="1">
      <c r="B8" s="16">
        <v>0</v>
      </c>
      <c r="C8" s="156">
        <v>0</v>
      </c>
      <c r="D8" s="141"/>
      <c r="E8" s="153" t="s">
        <v>251</v>
      </c>
    </row>
    <row r="9" spans="2:11" ht="20.45" customHeight="1">
      <c r="B9" s="16">
        <v>0</v>
      </c>
      <c r="C9" s="156">
        <v>0</v>
      </c>
      <c r="D9" s="141"/>
      <c r="E9" s="153" t="s">
        <v>252</v>
      </c>
    </row>
    <row r="10" spans="2:11" ht="20.45" customHeight="1">
      <c r="B10" s="16">
        <v>0</v>
      </c>
      <c r="C10" s="156">
        <v>0</v>
      </c>
      <c r="D10" s="141"/>
      <c r="E10" s="153" t="s">
        <v>253</v>
      </c>
    </row>
    <row r="11" spans="2:11" ht="20.45" customHeight="1">
      <c r="B11" s="16">
        <v>0</v>
      </c>
      <c r="C11" s="13">
        <v>0</v>
      </c>
      <c r="D11" s="233" t="s">
        <v>254</v>
      </c>
      <c r="E11" s="234"/>
    </row>
    <row r="12" spans="2:11" ht="20.45" customHeight="1">
      <c r="B12" s="16">
        <v>0</v>
      </c>
      <c r="C12" s="156">
        <v>0</v>
      </c>
      <c r="D12" s="141"/>
      <c r="E12" s="153" t="s">
        <v>255</v>
      </c>
    </row>
    <row r="13" spans="2:11" ht="20.45" customHeight="1">
      <c r="B13" s="16">
        <v>0</v>
      </c>
      <c r="C13" s="156">
        <v>0</v>
      </c>
      <c r="D13" s="141"/>
      <c r="E13" s="153" t="s">
        <v>256</v>
      </c>
    </row>
    <row r="14" spans="2:11" ht="20.45" customHeight="1">
      <c r="B14" s="16">
        <v>0</v>
      </c>
      <c r="C14" s="156">
        <v>0</v>
      </c>
      <c r="D14" s="141"/>
      <c r="E14" s="153" t="s">
        <v>257</v>
      </c>
    </row>
    <row r="15" spans="2:11" ht="20.45" customHeight="1">
      <c r="B15" s="16">
        <v>0</v>
      </c>
      <c r="C15" s="156">
        <v>0</v>
      </c>
      <c r="D15" s="141"/>
      <c r="E15" s="153" t="s">
        <v>258</v>
      </c>
    </row>
    <row r="16" spans="2:11" ht="19.899999999999999">
      <c r="B16" s="199" t="s">
        <v>120</v>
      </c>
      <c r="C16" s="200"/>
      <c r="D16" s="200"/>
      <c r="E16" s="201"/>
    </row>
    <row r="17" spans="2:11" ht="99.95" customHeight="1" thickBot="1">
      <c r="B17" s="202"/>
      <c r="C17" s="203"/>
      <c r="D17" s="203"/>
      <c r="E17" s="204"/>
    </row>
    <row r="18" spans="2:11" s="3" customFormat="1">
      <c r="E18" s="6"/>
      <c r="F18" s="6"/>
      <c r="G18" s="6"/>
      <c r="H18" s="6"/>
      <c r="I18" s="6"/>
      <c r="J18" s="6"/>
      <c r="K18" s="6"/>
    </row>
  </sheetData>
  <mergeCells count="6">
    <mergeCell ref="D11:E11"/>
    <mergeCell ref="D4:E4"/>
    <mergeCell ref="B16:E16"/>
    <mergeCell ref="B17:E17"/>
    <mergeCell ref="B2:E2"/>
    <mergeCell ref="D5:E5"/>
  </mergeCells>
  <conditionalFormatting sqref="B17">
    <cfRule type="iconSet" priority="29">
      <iconSet iconSet="3Symbols" showValue="0">
        <cfvo type="percent" val="0"/>
        <cfvo type="num" val="1"/>
        <cfvo type="num" val="2"/>
      </iconSet>
    </cfRule>
  </conditionalFormatting>
  <conditionalFormatting sqref="C5">
    <cfRule type="iconSet" priority="2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5">
    <cfRule type="iconSet" priority="22">
      <iconSet iconSet="3Symbols" showValue="0">
        <cfvo type="percent" val="0"/>
        <cfvo type="num" val="1"/>
        <cfvo type="num" val="2"/>
      </iconSet>
    </cfRule>
  </conditionalFormatting>
  <conditionalFormatting sqref="C15">
    <cfRule type="iconSet" priority="1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5">
    <cfRule type="iconSet" priority="20">
      <iconSet iconSet="3Symbols" showValue="0">
        <cfvo type="percent" val="0"/>
        <cfvo type="num" val="1"/>
        <cfvo type="num" val="2"/>
      </iconSet>
    </cfRule>
  </conditionalFormatting>
  <conditionalFormatting sqref="C14">
    <cfRule type="iconSet" priority="1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4">
    <cfRule type="iconSet" priority="18">
      <iconSet iconSet="3Symbols" showValue="0">
        <cfvo type="percent" val="0"/>
        <cfvo type="num" val="1"/>
        <cfvo type="num" val="2"/>
      </iconSet>
    </cfRule>
  </conditionalFormatting>
  <conditionalFormatting sqref="C13">
    <cfRule type="iconSet" priority="1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3">
    <cfRule type="iconSet" priority="16">
      <iconSet iconSet="3Symbols" showValue="0">
        <cfvo type="percent" val="0"/>
        <cfvo type="num" val="1"/>
        <cfvo type="num" val="2"/>
      </iconSet>
    </cfRule>
  </conditionalFormatting>
  <conditionalFormatting sqref="C9">
    <cfRule type="iconSet" priority="1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9">
    <cfRule type="iconSet" priority="14">
      <iconSet iconSet="3Symbols" showValue="0">
        <cfvo type="percent" val="0"/>
        <cfvo type="num" val="1"/>
        <cfvo type="num" val="2"/>
      </iconSet>
    </cfRule>
  </conditionalFormatting>
  <conditionalFormatting sqref="C8">
    <cfRule type="iconSet" priority="1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8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C7">
    <cfRule type="iconSet" priority="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7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C6">
    <cfRule type="iconSet" priority="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6">
    <cfRule type="iconSet" priority="8">
      <iconSet iconSet="3Symbols" showValue="0">
        <cfvo type="percent" val="0"/>
        <cfvo type="num" val="1"/>
        <cfvo type="num" val="2"/>
      </iconSet>
    </cfRule>
  </conditionalFormatting>
  <conditionalFormatting sqref="C12">
    <cfRule type="iconSet" priority="5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2">
    <cfRule type="iconSet" priority="6">
      <iconSet iconSet="3Symbols" showValue="0">
        <cfvo type="percent" val="0"/>
        <cfvo type="num" val="1"/>
        <cfvo type="num" val="2"/>
      </iconSet>
    </cfRule>
  </conditionalFormatting>
  <conditionalFormatting sqref="C11">
    <cfRule type="iconSet" priority="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1">
    <cfRule type="iconSet" priority="4">
      <iconSet iconSet="3Symbols" showValue="0">
        <cfvo type="percent" val="0"/>
        <cfvo type="num" val="1"/>
        <cfvo type="num" val="2"/>
      </iconSet>
    </cfRule>
  </conditionalFormatting>
  <conditionalFormatting sqref="C10">
    <cfRule type="iconSet" priority="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0">
    <cfRule type="iconSet" priority="2">
      <iconSet iconSet="3Symbols" showValue="0">
        <cfvo type="percent" val="0"/>
        <cfvo type="num" val="1"/>
        <cfvo type="num" val="2"/>
      </iconSet>
    </cfRule>
  </conditionalFormatting>
  <conditionalFormatting sqref="C4">
    <cfRule type="iconSet" priority="831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4 B16">
    <cfRule type="iconSet" priority="832">
      <iconSet iconSet="3Symbols" showValue="0">
        <cfvo type="percent" val="0"/>
        <cfvo type="num" val="1"/>
        <cfvo type="num" val="2"/>
      </iconSet>
    </cfRule>
  </conditionalFormatting>
  <conditionalFormatting sqref="C19:C1048576 C1">
    <cfRule type="iconSet" priority="83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9:B1048576 B1">
    <cfRule type="iconSet" priority="836">
      <iconSet iconSet="3Symbols" showValue="0">
        <cfvo type="percent" val="0"/>
        <cfvo type="num" val="1"/>
        <cfvo type="num" val="2"/>
      </iconSet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73854-F58D-46DF-B9D1-7B39B8F50D87}">
  <sheetPr>
    <tabColor theme="9"/>
  </sheetPr>
  <dimension ref="A1:K34"/>
  <sheetViews>
    <sheetView showGridLines="0" zoomScaleNormal="100" workbookViewId="0">
      <selection activeCell="B2" sqref="B2:E2"/>
    </sheetView>
  </sheetViews>
  <sheetFormatPr defaultColWidth="0" defaultRowHeight="14.45" zeroHeight="1"/>
  <cols>
    <col min="1" max="1" width="3.140625" style="1" customWidth="1"/>
    <col min="2" max="2" width="13.7109375" style="4" customWidth="1"/>
    <col min="3" max="3" width="12.140625" style="4" customWidth="1"/>
    <col min="4" max="4" width="9.140625" style="1" customWidth="1"/>
    <col min="5" max="5" width="124.42578125" style="7" customWidth="1"/>
    <col min="6" max="6" width="9.140625" style="1" customWidth="1"/>
    <col min="7" max="11" width="0" style="1" hidden="1" customWidth="1"/>
    <col min="12" max="16384" width="9.140625" style="1" hidden="1"/>
  </cols>
  <sheetData>
    <row r="1" spans="2:11"/>
    <row r="2" spans="2:11" s="5" customFormat="1" ht="54" customHeight="1">
      <c r="B2" s="209" t="str">
        <f>"Unit 2.1 - Algorithms tracker for "&amp;'My Progress'!E4</f>
        <v>Unit 2.1 - Algorithms tracker for Enter name here</v>
      </c>
      <c r="C2" s="209"/>
      <c r="D2" s="209"/>
      <c r="E2" s="209"/>
    </row>
    <row r="3" spans="2:11" s="3" customFormat="1" ht="15" thickBot="1">
      <c r="E3" s="6"/>
      <c r="F3" s="6"/>
      <c r="G3" s="6"/>
      <c r="H3" s="6"/>
      <c r="I3" s="6"/>
      <c r="J3" s="6"/>
      <c r="K3" s="6"/>
    </row>
    <row r="4" spans="2:11" ht="18.600000000000001" thickBot="1">
      <c r="B4" s="14" t="s">
        <v>105</v>
      </c>
      <c r="C4" s="15" t="s">
        <v>106</v>
      </c>
      <c r="D4" s="205" t="s">
        <v>259</v>
      </c>
      <c r="E4" s="206"/>
    </row>
    <row r="5" spans="2:11" ht="19.899999999999999">
      <c r="B5" s="16">
        <v>0</v>
      </c>
      <c r="C5" s="13">
        <v>0</v>
      </c>
      <c r="D5" s="207" t="s">
        <v>260</v>
      </c>
      <c r="E5" s="208"/>
    </row>
    <row r="6" spans="2:11" ht="19.899999999999999">
      <c r="B6" s="16">
        <v>0</v>
      </c>
      <c r="C6" s="13">
        <v>0</v>
      </c>
      <c r="D6" s="98"/>
      <c r="E6" s="99" t="s">
        <v>261</v>
      </c>
    </row>
    <row r="7" spans="2:11" ht="19.899999999999999">
      <c r="B7" s="16">
        <v>0</v>
      </c>
      <c r="C7" s="13">
        <v>0</v>
      </c>
      <c r="D7" s="100"/>
      <c r="E7" s="101" t="s">
        <v>262</v>
      </c>
    </row>
    <row r="8" spans="2:11" ht="19.899999999999999">
      <c r="B8" s="16">
        <v>0</v>
      </c>
      <c r="C8" s="13">
        <v>0</v>
      </c>
      <c r="D8" s="100"/>
      <c r="E8" s="101" t="s">
        <v>263</v>
      </c>
    </row>
    <row r="9" spans="2:11" ht="19.899999999999999">
      <c r="B9" s="199" t="s">
        <v>120</v>
      </c>
      <c r="C9" s="200"/>
      <c r="D9" s="200"/>
      <c r="E9" s="201"/>
    </row>
    <row r="10" spans="2:11" ht="99.95" customHeight="1" thickBot="1">
      <c r="B10" s="202"/>
      <c r="C10" s="203"/>
      <c r="D10" s="203"/>
      <c r="E10" s="204"/>
    </row>
    <row r="11" spans="2:11" ht="15" thickBot="1">
      <c r="D11" s="2"/>
    </row>
    <row r="12" spans="2:11" ht="18.600000000000001" thickBot="1">
      <c r="B12" s="14" t="s">
        <v>105</v>
      </c>
      <c r="C12" s="15" t="s">
        <v>106</v>
      </c>
      <c r="D12" s="205" t="s">
        <v>264</v>
      </c>
      <c r="E12" s="206"/>
    </row>
    <row r="13" spans="2:11" ht="19.5" customHeight="1">
      <c r="B13" s="16">
        <v>0</v>
      </c>
      <c r="C13" s="13">
        <v>0</v>
      </c>
      <c r="D13" s="195" t="s">
        <v>265</v>
      </c>
      <c r="E13" s="196"/>
    </row>
    <row r="14" spans="2:11" ht="19.5" customHeight="1">
      <c r="B14" s="16">
        <v>0</v>
      </c>
      <c r="C14" s="13">
        <v>0</v>
      </c>
      <c r="D14" s="197" t="s">
        <v>266</v>
      </c>
      <c r="E14" s="198"/>
    </row>
    <row r="15" spans="2:11" ht="19.5" customHeight="1">
      <c r="B15" s="16">
        <v>0</v>
      </c>
      <c r="C15" s="13">
        <v>0</v>
      </c>
      <c r="D15" s="210" t="s">
        <v>267</v>
      </c>
      <c r="E15" s="211"/>
    </row>
    <row r="16" spans="2:11" ht="19.5" customHeight="1">
      <c r="B16" s="16">
        <v>0</v>
      </c>
      <c r="C16" s="13">
        <v>0</v>
      </c>
      <c r="D16" s="141"/>
      <c r="E16" s="142" t="s">
        <v>268</v>
      </c>
    </row>
    <row r="17" spans="2:5" ht="19.5" customHeight="1">
      <c r="B17" s="12">
        <v>0</v>
      </c>
      <c r="C17" s="8">
        <v>0</v>
      </c>
      <c r="D17" s="141"/>
      <c r="E17" s="142" t="s">
        <v>269</v>
      </c>
    </row>
    <row r="18" spans="2:5" ht="19.5" customHeight="1">
      <c r="B18" s="12">
        <v>0</v>
      </c>
      <c r="C18" s="8">
        <v>0</v>
      </c>
      <c r="D18" s="141"/>
      <c r="E18" s="142" t="s">
        <v>270</v>
      </c>
    </row>
    <row r="19" spans="2:5" ht="19.5" customHeight="1">
      <c r="B19" s="16">
        <v>0</v>
      </c>
      <c r="C19" s="13">
        <v>0</v>
      </c>
      <c r="D19" s="197" t="s">
        <v>271</v>
      </c>
      <c r="E19" s="198"/>
    </row>
    <row r="20" spans="2:5" ht="19.5" customHeight="1">
      <c r="B20" s="16">
        <v>0</v>
      </c>
      <c r="C20" s="13">
        <v>0</v>
      </c>
      <c r="D20" s="197" t="s">
        <v>272</v>
      </c>
      <c r="E20" s="198"/>
    </row>
    <row r="21" spans="2:5" ht="19.899999999999999">
      <c r="B21" s="199" t="s">
        <v>120</v>
      </c>
      <c r="C21" s="200"/>
      <c r="D21" s="200"/>
      <c r="E21" s="201"/>
    </row>
    <row r="22" spans="2:5" ht="99.95" customHeight="1" thickBot="1">
      <c r="B22" s="202"/>
      <c r="C22" s="203"/>
      <c r="D22" s="203"/>
      <c r="E22" s="204"/>
    </row>
    <row r="23" spans="2:5" ht="15" thickBot="1"/>
    <row r="24" spans="2:5" ht="18.600000000000001" thickBot="1">
      <c r="B24" s="14" t="s">
        <v>105</v>
      </c>
      <c r="C24" s="15" t="s">
        <v>106</v>
      </c>
      <c r="D24" s="205" t="s">
        <v>273</v>
      </c>
      <c r="E24" s="206"/>
    </row>
    <row r="25" spans="2:5" ht="19.5" customHeight="1">
      <c r="B25" s="16">
        <v>0</v>
      </c>
      <c r="C25" s="13">
        <v>0</v>
      </c>
      <c r="D25" s="207" t="s">
        <v>274</v>
      </c>
      <c r="E25" s="208"/>
    </row>
    <row r="26" spans="2:5" ht="19.5" customHeight="1">
      <c r="B26" s="16">
        <v>0</v>
      </c>
      <c r="C26" s="13">
        <v>0</v>
      </c>
      <c r="D26" s="98"/>
      <c r="E26" s="99" t="s">
        <v>275</v>
      </c>
    </row>
    <row r="27" spans="2:5" ht="19.5" customHeight="1">
      <c r="B27" s="12">
        <v>0</v>
      </c>
      <c r="C27" s="8">
        <v>0</v>
      </c>
      <c r="D27" s="141"/>
      <c r="E27" s="142" t="s">
        <v>276</v>
      </c>
    </row>
    <row r="28" spans="2:5" ht="19.5" customHeight="1">
      <c r="B28" s="12">
        <v>0</v>
      </c>
      <c r="C28" s="8">
        <v>0</v>
      </c>
      <c r="D28" s="210" t="s">
        <v>277</v>
      </c>
      <c r="E28" s="211"/>
    </row>
    <row r="29" spans="2:5" ht="19.5" customHeight="1">
      <c r="B29" s="16">
        <v>0</v>
      </c>
      <c r="C29" s="13">
        <v>0</v>
      </c>
      <c r="D29" s="98"/>
      <c r="E29" s="99" t="s">
        <v>278</v>
      </c>
    </row>
    <row r="30" spans="2:5" ht="19.5" customHeight="1">
      <c r="B30" s="12">
        <v>0</v>
      </c>
      <c r="C30" s="8">
        <v>0</v>
      </c>
      <c r="D30" s="141"/>
      <c r="E30" s="142" t="s">
        <v>279</v>
      </c>
    </row>
    <row r="31" spans="2:5" ht="19.5" customHeight="1">
      <c r="B31" s="12">
        <v>0</v>
      </c>
      <c r="C31" s="8">
        <v>0</v>
      </c>
      <c r="D31" s="141"/>
      <c r="E31" s="142" t="s">
        <v>280</v>
      </c>
    </row>
    <row r="32" spans="2:5" ht="19.899999999999999">
      <c r="B32" s="199" t="s">
        <v>120</v>
      </c>
      <c r="C32" s="200"/>
      <c r="D32" s="200"/>
      <c r="E32" s="201"/>
    </row>
    <row r="33" spans="2:5" ht="99.95" customHeight="1" thickBot="1">
      <c r="B33" s="202"/>
      <c r="C33" s="203"/>
      <c r="D33" s="203"/>
      <c r="E33" s="204"/>
    </row>
    <row r="34" spans="2:5"/>
  </sheetData>
  <mergeCells count="18">
    <mergeCell ref="B2:E2"/>
    <mergeCell ref="D4:E4"/>
    <mergeCell ref="D5:E5"/>
    <mergeCell ref="B9:E9"/>
    <mergeCell ref="B10:E10"/>
    <mergeCell ref="D12:E12"/>
    <mergeCell ref="D13:E13"/>
    <mergeCell ref="B21:E21"/>
    <mergeCell ref="B22:E22"/>
    <mergeCell ref="D14:E14"/>
    <mergeCell ref="D15:E15"/>
    <mergeCell ref="D28:E28"/>
    <mergeCell ref="D25:E25"/>
    <mergeCell ref="B32:E32"/>
    <mergeCell ref="B33:E33"/>
    <mergeCell ref="D19:E19"/>
    <mergeCell ref="D20:E20"/>
    <mergeCell ref="D24:E24"/>
  </mergeCells>
  <conditionalFormatting sqref="B10">
    <cfRule type="iconSet" priority="13">
      <iconSet iconSet="3Symbols" showValue="0">
        <cfvo type="percent" val="0"/>
        <cfvo type="num" val="1"/>
        <cfvo type="num" val="2"/>
      </iconSet>
    </cfRule>
  </conditionalFormatting>
  <conditionalFormatting sqref="B22">
    <cfRule type="iconSet" priority="12">
      <iconSet iconSet="3Symbols" showValue="0">
        <cfvo type="percent" val="0"/>
        <cfvo type="num" val="1"/>
        <cfvo type="num" val="2"/>
      </iconSet>
    </cfRule>
  </conditionalFormatting>
  <conditionalFormatting sqref="B33">
    <cfRule type="iconSet" priority="11">
      <iconSet iconSet="3Symbols" showValue="0">
        <cfvo type="percent" val="0"/>
        <cfvo type="num" val="1"/>
        <cfvo type="num" val="2"/>
      </iconSet>
    </cfRule>
  </conditionalFormatting>
  <conditionalFormatting sqref="B24:B25 B29 B31:B32">
    <cfRule type="iconSet" priority="16">
      <iconSet iconSet="3Symbols" showValue="0">
        <cfvo type="percent" val="0"/>
        <cfvo type="num" val="1"/>
        <cfvo type="num" val="2"/>
      </iconSet>
    </cfRule>
  </conditionalFormatting>
  <conditionalFormatting sqref="C24:C25 C29 C31">
    <cfRule type="iconSet" priority="1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C34 C23 C1 C11 C4:C8">
    <cfRule type="iconSet" priority="18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4 B23 B1 B11 B4:B9">
    <cfRule type="iconSet" priority="19">
      <iconSet iconSet="3Symbols" showValue="0">
        <cfvo type="percent" val="0"/>
        <cfvo type="num" val="1"/>
        <cfvo type="num" val="2"/>
      </iconSet>
    </cfRule>
  </conditionalFormatting>
  <conditionalFormatting sqref="C14 C18">
    <cfRule type="iconSet" priority="9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4 B18">
    <cfRule type="iconSet" priority="10">
      <iconSet iconSet="3Symbols" showValue="0">
        <cfvo type="percent" val="0"/>
        <cfvo type="num" val="1"/>
        <cfvo type="num" val="2"/>
      </iconSet>
    </cfRule>
  </conditionalFormatting>
  <conditionalFormatting sqref="C15:C17">
    <cfRule type="iconSet" priority="7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5:B17">
    <cfRule type="iconSet" priority="8">
      <iconSet iconSet="3Symbols" showValue="0">
        <cfvo type="percent" val="0"/>
        <cfvo type="num" val="1"/>
        <cfvo type="num" val="2"/>
      </iconSet>
    </cfRule>
  </conditionalFormatting>
  <conditionalFormatting sqref="C12:C13 C19:C20">
    <cfRule type="iconSet" priority="843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12:B13 B19:B21">
    <cfRule type="iconSet" priority="845">
      <iconSet iconSet="3Symbols" showValue="0">
        <cfvo type="percent" val="0"/>
        <cfvo type="num" val="1"/>
        <cfvo type="num" val="2"/>
      </iconSet>
    </cfRule>
  </conditionalFormatting>
  <conditionalFormatting sqref="B26:B27">
    <cfRule type="iconSet" priority="5">
      <iconSet iconSet="3Symbols" showValue="0">
        <cfvo type="percent" val="0"/>
        <cfvo type="num" val="1"/>
        <cfvo type="num" val="2"/>
      </iconSet>
    </cfRule>
  </conditionalFormatting>
  <conditionalFormatting sqref="C26:C27">
    <cfRule type="iconSet" priority="6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28">
    <cfRule type="iconSet" priority="3">
      <iconSet iconSet="3Symbols" showValue="0">
        <cfvo type="percent" val="0"/>
        <cfvo type="num" val="1"/>
        <cfvo type="num" val="2"/>
      </iconSet>
    </cfRule>
  </conditionalFormatting>
  <conditionalFormatting sqref="C28">
    <cfRule type="iconSet" priority="4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conditionalFormatting sqref="B30">
    <cfRule type="iconSet" priority="1">
      <iconSet iconSet="3Symbols" showValue="0">
        <cfvo type="percent" val="0"/>
        <cfvo type="num" val="1"/>
        <cfvo type="num" val="2"/>
      </iconSet>
    </cfRule>
  </conditionalFormatting>
  <conditionalFormatting sqref="C30">
    <cfRule type="iconSet" priority="2">
      <iconSet iconSet="5Rating" showValue="0">
        <cfvo type="percent" val="0"/>
        <cfvo type="num" val="1"/>
        <cfvo type="num" val="2"/>
        <cfvo type="num" val="3"/>
        <cfvo type="num" val="4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26C01A014C74E8900F26EAC81EC4B" ma:contentTypeVersion="4" ma:contentTypeDescription="Create a new document." ma:contentTypeScope="" ma:versionID="5f85b26a3676441bf9d758f694eaed8c">
  <xsd:schema xmlns:xsd="http://www.w3.org/2001/XMLSchema" xmlns:xs="http://www.w3.org/2001/XMLSchema" xmlns:p="http://schemas.microsoft.com/office/2006/metadata/properties" xmlns:ns2="64aa036a-3b7f-42e1-9279-5bebbfcd2908" targetNamespace="http://schemas.microsoft.com/office/2006/metadata/properties" ma:root="true" ma:fieldsID="421a226f7c4eb2181618f27d61753b81" ns2:_="">
    <xsd:import namespace="64aa036a-3b7f-42e1-9279-5bebbfcd29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a036a-3b7f-42e1-9279-5bebbfcd29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9595C0-4B80-4E35-B9EF-6683372FED04}"/>
</file>

<file path=customXml/itemProps2.xml><?xml version="1.0" encoding="utf-8"?>
<ds:datastoreItem xmlns:ds="http://schemas.openxmlformats.org/officeDocument/2006/customXml" ds:itemID="{30911DF4-D78B-45B9-8C1F-B2FF561B8CD6}"/>
</file>

<file path=customXml/itemProps3.xml><?xml version="1.0" encoding="utf-8"?>
<ds:datastoreItem xmlns:ds="http://schemas.openxmlformats.org/officeDocument/2006/customXml" ds:itemID="{0D1DED8F-B76B-4578-A867-59B8E043D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CAS Hinckley and Bosworth Seconary Community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AQA 8525 GCSE Student Tracking Sheet</dc:title>
  <dc:subject>Computer Science</dc:subject>
  <dc:creator>James Alexander King</dc:creator>
  <cp:keywords/>
  <dc:description>https://twitter.com/JamesAl95946254</dc:description>
  <cp:lastModifiedBy>I Mirfin</cp:lastModifiedBy>
  <cp:revision/>
  <dcterms:created xsi:type="dcterms:W3CDTF">2013-03-06T10:07:34Z</dcterms:created>
  <dcterms:modified xsi:type="dcterms:W3CDTF">2024-02-09T14:51:54Z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0x010100C8926C01A014C74E8900F26EAC81EC4B</vt:lpwstr>
  </property>
  <property fmtid="{D5CDD505-2E9C-101B-9397-08002B2CF9AE}" pid="3" name="MediaServiceImageTags">
    <vt:lpwstr/>
  </property>
</Properties>
</file>